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inancesquebec-my.sharepoint.com/personal/francois_leclerc_finances_gouv_qc_ca/Documents/Courcelette/"/>
    </mc:Choice>
  </mc:AlternateContent>
  <xr:revisionPtr revIDLastSave="1378" documentId="8_{E0249713-50A1-4B47-A6E4-456F43422D6B}" xr6:coauthVersionLast="47" xr6:coauthVersionMax="47" xr10:uidLastSave="{5DA6D853-08E8-4C78-963A-BE456A2043CB}"/>
  <bookViews>
    <workbookView xWindow="-120" yWindow="-120" windowWidth="38640" windowHeight="21240" firstSheet="1" activeTab="1" xr2:uid="{2A510C81-6FD0-4A2C-876A-921C4F47FFD8}"/>
  </bookViews>
  <sheets>
    <sheet name="Instructions" sheetId="5" state="hidden" r:id="rId1"/>
    <sheet name="Formulaire" sheetId="7" r:id="rId2"/>
    <sheet name="Données" sheetId="4" state="hidden" r:id="rId3"/>
    <sheet name="Tarif" sheetId="2" state="hidden" r:id="rId4"/>
  </sheets>
  <externalReferences>
    <externalReference r:id="rId5"/>
  </externalReferences>
  <definedNames>
    <definedName name="carabine" localSheetId="2">Données!$A$1:$A$4</definedName>
    <definedName name="carabine" localSheetId="3">[1]Données!$A$1:$A$4</definedName>
    <definedName name="carabine">Données!$A$1:$A$4</definedName>
    <definedName name="_xlnm.Print_Titles" localSheetId="1">Formulaire!$2:$5</definedName>
    <definedName name="rang" localSheetId="2">Données!$B$1:$B$5</definedName>
    <definedName name="rang" localSheetId="3">[1]Données!$B$1:$B$5</definedName>
    <definedName name="rang">Données!$B$1:$B$5</definedName>
    <definedName name="_xlnm.Print_Area" localSheetId="1">Formulaire!$B$2:$H$169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9" i="7" l="1"/>
  <c r="D152" i="7"/>
  <c r="D155" i="7" s="1"/>
  <c r="D148" i="7"/>
  <c r="H140" i="7"/>
  <c r="H124" i="7"/>
  <c r="H122" i="7"/>
  <c r="H119" i="7"/>
  <c r="H116" i="7"/>
  <c r="H113" i="7"/>
  <c r="H110" i="7"/>
  <c r="H107" i="7"/>
  <c r="B104" i="7"/>
  <c r="H102" i="7"/>
  <c r="H97" i="7"/>
  <c r="D93" i="7"/>
  <c r="G10" i="7"/>
  <c r="J27" i="2"/>
  <c r="E11" i="2"/>
  <c r="J4" i="2"/>
  <c r="E4" i="2"/>
  <c r="D153" i="7" l="1"/>
  <c r="D154" i="7"/>
  <c r="H126" i="7"/>
  <c r="D157" i="7" s="1"/>
  <c r="E14" i="2"/>
  <c r="E13" i="2"/>
  <c r="E12" i="2"/>
  <c r="J7" i="2"/>
  <c r="E7" i="2"/>
  <c r="J6" i="2"/>
  <c r="E6" i="2"/>
  <c r="J5" i="2"/>
  <c r="E5" i="2"/>
  <c r="H142" i="7" l="1"/>
</calcChain>
</file>

<file path=xl/sharedStrings.xml><?xml version="1.0" encoding="utf-8"?>
<sst xmlns="http://schemas.openxmlformats.org/spreadsheetml/2006/main" count="252" uniqueCount="185">
  <si>
    <t>TARIFS $</t>
  </si>
  <si>
    <t>Frais d'entraînement 2/semaine</t>
  </si>
  <si>
    <t>Samedi seulement</t>
  </si>
  <si>
    <t>1 inscription de la même famille</t>
  </si>
  <si>
    <t>2e inscription de la même famille</t>
  </si>
  <si>
    <t>3e inscription de la même famille</t>
  </si>
  <si>
    <t>4e inscription de la même famille</t>
  </si>
  <si>
    <t>Frais d'entraînement 3/semaine</t>
  </si>
  <si>
    <t>Entraînement libre (Équipe QC)</t>
  </si>
  <si>
    <t>Frais de ski a roulettes</t>
  </si>
  <si>
    <t>Frais de course a l'extérieur</t>
  </si>
  <si>
    <t>Dépôt de fartage</t>
  </si>
  <si>
    <t>Frais de carabine - 2X/sem</t>
  </si>
  <si>
    <t>Frais de carabine - 2X/sem partagée</t>
  </si>
  <si>
    <t>Dépôt bénévolat</t>
  </si>
  <si>
    <t>Frais de carabine - 1X/sem</t>
  </si>
  <si>
    <t>Par famille</t>
  </si>
  <si>
    <t>Dépôt carabine 22</t>
  </si>
  <si>
    <t>Session de printemps (1X/semaine)</t>
  </si>
  <si>
    <t>Session de printemps (2X/semaine)</t>
  </si>
  <si>
    <t>Forfait parents</t>
  </si>
  <si>
    <t>No carte ass-maladie</t>
  </si>
  <si>
    <t>Adresse</t>
  </si>
  <si>
    <t>Ville</t>
  </si>
  <si>
    <t>Téléphone</t>
  </si>
  <si>
    <t>Adresse courriel</t>
  </si>
  <si>
    <t>A compléter si l'athlète est âgé de 17 ans et moins</t>
  </si>
  <si>
    <t>Cellulaire</t>
  </si>
  <si>
    <t>Faire une sélection</t>
  </si>
  <si>
    <t>Cours de maniement d’armes</t>
  </si>
  <si>
    <t>Permis de possession d'armes</t>
  </si>
  <si>
    <t>REÇU POUR FIN D'IMPÔT</t>
  </si>
  <si>
    <t>Reçu de:</t>
  </si>
  <si>
    <t>TOTAL DES FRAIS:</t>
  </si>
  <si>
    <t>Rang dans la famille</t>
  </si>
  <si>
    <t>Sélectionner le rang dans la famille</t>
  </si>
  <si>
    <t>Sélectionner frais de carabine</t>
  </si>
  <si>
    <t>Type de paiement</t>
  </si>
  <si>
    <t>TOTAL DES PAIEMENTS:</t>
  </si>
  <si>
    <t>SOLDE:</t>
  </si>
  <si>
    <t>Inscription à Biathlon Canada</t>
  </si>
  <si>
    <t>***NE PAS SUPPRIMER***</t>
  </si>
  <si>
    <t>Sélectionner fréquence entraînem.</t>
  </si>
  <si>
    <t>1.</t>
  </si>
  <si>
    <t>2.</t>
  </si>
  <si>
    <t>3.</t>
  </si>
  <si>
    <t>4.</t>
  </si>
  <si>
    <t>5.</t>
  </si>
  <si>
    <t>6.</t>
  </si>
  <si>
    <t>INSTRUCTIONS</t>
  </si>
  <si>
    <t>7.</t>
  </si>
  <si>
    <t>8.</t>
  </si>
  <si>
    <t>9.</t>
  </si>
  <si>
    <t>• Au besoin, saisir le nombre de boîtes de carabine désirées</t>
  </si>
  <si>
    <t>10.</t>
  </si>
  <si>
    <t>À la section "PAIEMENT", selectionner le type de paiement</t>
  </si>
  <si>
    <r>
      <t>Sélectionner l'onglet "</t>
    </r>
    <r>
      <rPr>
        <b/>
        <sz val="11"/>
        <color theme="1"/>
        <rFont val="Calibri"/>
        <family val="2"/>
        <scheme val="minor"/>
      </rPr>
      <t>NOUVELLE INSCRIPTION</t>
    </r>
    <r>
      <rPr>
        <sz val="11"/>
        <color theme="1"/>
        <rFont val="Calibri"/>
        <family val="2"/>
        <scheme val="minor"/>
      </rPr>
      <t>"</t>
    </r>
  </si>
  <si>
    <r>
      <t>Compléter la section "</t>
    </r>
    <r>
      <rPr>
        <b/>
        <sz val="11"/>
        <color theme="1"/>
        <rFont val="Calibri"/>
        <family val="2"/>
        <scheme val="minor"/>
      </rPr>
      <t>Identification de l'athlète</t>
    </r>
    <r>
      <rPr>
        <sz val="11"/>
        <color theme="1"/>
        <rFont val="Calibri"/>
        <family val="2"/>
        <scheme val="minor"/>
      </rPr>
      <t>"</t>
    </r>
  </si>
  <si>
    <r>
      <t>Compléter la section "</t>
    </r>
    <r>
      <rPr>
        <b/>
        <sz val="11"/>
        <color theme="1"/>
        <rFont val="Calibri"/>
        <family val="2"/>
        <scheme val="minor"/>
      </rPr>
      <t>Coordonnées du parent qui recevra le reçu d'impôt</t>
    </r>
    <r>
      <rPr>
        <sz val="11"/>
        <color theme="1"/>
        <rFont val="Calibri"/>
        <family val="2"/>
        <scheme val="minor"/>
      </rPr>
      <t>"</t>
    </r>
  </si>
  <si>
    <r>
      <t>Compléter la section "</t>
    </r>
    <r>
      <rPr>
        <b/>
        <sz val="11"/>
        <color theme="1"/>
        <rFont val="Calibri"/>
        <family val="2"/>
        <scheme val="minor"/>
      </rPr>
      <t>FICHE SANTÉ</t>
    </r>
    <r>
      <rPr>
        <sz val="11"/>
        <color theme="1"/>
        <rFont val="Calibri"/>
        <family val="2"/>
        <scheme val="minor"/>
      </rPr>
      <t>"</t>
    </r>
  </si>
  <si>
    <r>
      <t>Compléter la section "</t>
    </r>
    <r>
      <rPr>
        <b/>
        <sz val="11"/>
        <color theme="1"/>
        <rFont val="Calibri"/>
        <family val="2"/>
        <scheme val="minor"/>
      </rPr>
      <t>PROFIL ATHLÉTIQUE</t>
    </r>
    <r>
      <rPr>
        <sz val="11"/>
        <color theme="1"/>
        <rFont val="Calibri"/>
        <family val="2"/>
        <scheme val="minor"/>
      </rPr>
      <t>"</t>
    </r>
  </si>
  <si>
    <r>
      <t>À la section "</t>
    </r>
    <r>
      <rPr>
        <b/>
        <sz val="11"/>
        <color theme="1"/>
        <rFont val="Calibri"/>
        <family val="2"/>
        <scheme val="minor"/>
      </rPr>
      <t>FRAIS D'INSCRIPTION</t>
    </r>
    <r>
      <rPr>
        <sz val="11"/>
        <color theme="1"/>
        <rFont val="Calibri"/>
        <family val="2"/>
        <scheme val="minor"/>
      </rPr>
      <t>"</t>
    </r>
  </si>
  <si>
    <r>
      <t xml:space="preserve">• Inscrire le montant de chacun des versements. Le nombre de versement maximal est de </t>
    </r>
    <r>
      <rPr>
        <b/>
        <sz val="11"/>
        <color theme="1"/>
        <rFont val="Calibri"/>
        <family val="2"/>
        <scheme val="minor"/>
      </rPr>
      <t>2 versements</t>
    </r>
    <r>
      <rPr>
        <sz val="11"/>
        <color theme="1"/>
        <rFont val="Calibri"/>
        <family val="2"/>
        <scheme val="minor"/>
      </rPr>
      <t>.</t>
    </r>
  </si>
  <si>
    <t>Versement</t>
  </si>
  <si>
    <t>***Utiliser la touche "TAB" pour vous déplacer d'un champ à l'autre***</t>
  </si>
  <si>
    <r>
      <t>Pour la section "</t>
    </r>
    <r>
      <rPr>
        <b/>
        <sz val="11"/>
        <color theme="1"/>
        <rFont val="Calibri"/>
        <family val="2"/>
        <scheme val="minor"/>
      </rPr>
      <t>REÇU POUR FIN D'IMPÔT</t>
    </r>
    <r>
      <rPr>
        <sz val="11"/>
        <color theme="1"/>
        <rFont val="Calibri"/>
        <family val="2"/>
        <scheme val="minor"/>
      </rPr>
      <t>", inscrire un "X" à la personne qui recevra le reçu pour fin d'impôt</t>
    </r>
  </si>
  <si>
    <t>• Sélectionner la fréquence d'entraînement à la session de printemps</t>
  </si>
  <si>
    <t>À la section "INSCRIPTION À BIATHLON CANADA", inscrire le numéro d'inscription.</t>
  </si>
  <si>
    <t xml:space="preserve">   vous réinscrire pour participer à la session de printemps.</t>
  </si>
  <si>
    <r>
      <t>Compléter la section "</t>
    </r>
    <r>
      <rPr>
        <b/>
        <sz val="11"/>
        <color theme="1"/>
        <rFont val="Calibri"/>
        <family val="2"/>
        <scheme val="minor"/>
      </rPr>
      <t>INFORMATIONS SUPPLÉMENTAIRES</t>
    </r>
    <r>
      <rPr>
        <sz val="11"/>
        <color theme="1"/>
        <rFont val="Calibri"/>
        <family val="2"/>
        <scheme val="minor"/>
      </rPr>
      <t xml:space="preserve">" pour l'athlète utilisant une carabine de calibre .22. </t>
    </r>
  </si>
  <si>
    <t>Il doit inscrire son numéro de "Cours de maniement d’armes" et/ou son numéro de "Permis de possession d'armes"</t>
  </si>
  <si>
    <t xml:space="preserve">   dans le bas du chèque</t>
  </si>
  <si>
    <r>
      <t xml:space="preserve">• Pour un paiement par chèque, le faire au nom du "Club de biathlon Courcelette" </t>
    </r>
    <r>
      <rPr>
        <b/>
        <sz val="11"/>
        <color theme="1"/>
        <rFont val="Calibri"/>
        <family val="2"/>
        <scheme val="minor"/>
      </rPr>
      <t>ET</t>
    </r>
    <r>
      <rPr>
        <sz val="11"/>
        <color theme="1"/>
        <rFont val="Calibri"/>
        <family val="2"/>
        <scheme val="minor"/>
      </rPr>
      <t xml:space="preserve"> inscrire le nom de l'athlète </t>
    </r>
  </si>
  <si>
    <r>
      <rPr>
        <sz val="11"/>
        <color theme="1"/>
        <rFont val="Calibri"/>
        <family val="2"/>
      </rPr>
      <t>• S</t>
    </r>
    <r>
      <rPr>
        <sz val="11"/>
        <color theme="1"/>
        <rFont val="Calibri"/>
        <family val="2"/>
        <scheme val="minor"/>
      </rPr>
      <t>électionner les "Frais de carabine" si le club doit prêter une carabine à l'athlète</t>
    </r>
  </si>
  <si>
    <t>11.</t>
  </si>
  <si>
    <t xml:space="preserve">Enregister le fichier d'inscription en repectant la nomenclature suivante: </t>
  </si>
  <si>
    <t>12.</t>
  </si>
  <si>
    <t xml:space="preserve">Transmettre le fichier d'inscription ainsi que la preuve d'inscription à Biathlon Canada (nouvelle inscription </t>
  </si>
  <si>
    <t>seulement) à: XXX</t>
  </si>
  <si>
    <t>• Pour un paiement par virement bancaire, si vous êtes membres Desjardins, nous vous remettrons un specimen de chèque pour procéder au paiement</t>
  </si>
  <si>
    <t xml:space="preserve">Avez-vous des allergies </t>
  </si>
  <si>
    <r>
      <t xml:space="preserve">Le deuxième versement par chèque doit être daté et remis </t>
    </r>
    <r>
      <rPr>
        <b/>
        <sz val="11"/>
        <color theme="1"/>
        <rFont val="Calibri"/>
        <family val="2"/>
        <scheme val="minor"/>
      </rPr>
      <t>le ou avant le 1er juin 2023</t>
    </r>
    <r>
      <rPr>
        <sz val="11"/>
        <color theme="1"/>
        <rFont val="Calibri"/>
        <family val="2"/>
        <scheme val="minor"/>
      </rPr>
      <t xml:space="preserve">. Le deuxième virement </t>
    </r>
  </si>
  <si>
    <r>
      <t xml:space="preserve">bancaire doit être fait </t>
    </r>
    <r>
      <rPr>
        <b/>
        <sz val="11"/>
        <color theme="1"/>
        <rFont val="Calibri"/>
        <family val="2"/>
        <scheme val="minor"/>
      </rPr>
      <t>le ou avant le 1er juin 2023</t>
    </r>
    <r>
      <rPr>
        <sz val="11"/>
        <color theme="1"/>
        <rFont val="Calibri"/>
        <family val="2"/>
        <scheme val="minor"/>
      </rPr>
      <t>.</t>
    </r>
  </si>
  <si>
    <r>
      <t xml:space="preserve">* L'inscription n'est valide que pour </t>
    </r>
    <r>
      <rPr>
        <u/>
        <sz val="11"/>
        <color theme="1"/>
        <rFont val="Calibri"/>
        <family val="2"/>
        <scheme val="minor"/>
      </rPr>
      <t>un an</t>
    </r>
    <r>
      <rPr>
        <sz val="11"/>
        <color theme="1"/>
        <rFont val="Calibri"/>
        <family val="2"/>
        <scheme val="minor"/>
      </rPr>
      <t xml:space="preserve">. Si votre dernière inscription expire avant le </t>
    </r>
    <r>
      <rPr>
        <b/>
        <sz val="11"/>
        <color theme="1"/>
        <rFont val="Calibri"/>
        <family val="2"/>
        <scheme val="minor"/>
      </rPr>
      <t>22 juin 2023</t>
    </r>
    <r>
      <rPr>
        <sz val="11"/>
        <color theme="1"/>
        <rFont val="Calibri"/>
        <family val="2"/>
        <scheme val="minor"/>
      </rPr>
      <t xml:space="preserve">, vous devrez </t>
    </r>
  </si>
  <si>
    <t>Session de printemps (3X/semaine)</t>
  </si>
  <si>
    <t>Frais de carabine - 3X/sem</t>
  </si>
  <si>
    <r>
      <rPr>
        <b/>
        <u/>
        <sz val="11"/>
        <color theme="1"/>
        <rFont val="Calibri"/>
        <family val="2"/>
        <scheme val="minor"/>
      </rPr>
      <t>1 versement</t>
    </r>
    <r>
      <rPr>
        <sz val="11"/>
        <color theme="1"/>
        <rFont val="Calibri"/>
        <family val="2"/>
        <scheme val="minor"/>
      </rPr>
      <t>: le chèque, daté du</t>
    </r>
    <r>
      <rPr>
        <sz val="11"/>
        <color rgb="FFFF0000"/>
        <rFont val="Calibri (Corps)"/>
      </rPr>
      <t xml:space="preserve"> 3</t>
    </r>
    <r>
      <rPr>
        <b/>
        <sz val="11"/>
        <color rgb="FFFF0000"/>
        <rFont val="Calibri (Corps)"/>
      </rPr>
      <t xml:space="preserve"> mai 2023</t>
    </r>
    <r>
      <rPr>
        <sz val="11"/>
        <color theme="1"/>
        <rFont val="Calibri"/>
        <family val="2"/>
        <scheme val="minor"/>
      </rPr>
      <t xml:space="preserve">, doit être remis à M. David Paré lors du premier entraînement, </t>
    </r>
  </si>
  <si>
    <r>
      <t>soit le 3</t>
    </r>
    <r>
      <rPr>
        <b/>
        <sz val="11"/>
        <color rgb="FFFF0000"/>
        <rFont val="Calibri (Corps)"/>
      </rPr>
      <t xml:space="preserve"> mai 2023</t>
    </r>
    <r>
      <rPr>
        <sz val="11"/>
        <color theme="1"/>
        <rFont val="Calibri"/>
        <family val="2"/>
        <scheme val="minor"/>
      </rPr>
      <t xml:space="preserve">. Le virement bancaire doit être fait </t>
    </r>
    <r>
      <rPr>
        <b/>
        <sz val="11"/>
        <color theme="1"/>
        <rFont val="Calibri"/>
        <family val="2"/>
        <scheme val="minor"/>
      </rPr>
      <t>le ou avant le 3</t>
    </r>
    <r>
      <rPr>
        <b/>
        <sz val="11"/>
        <color rgb="FFFF0000"/>
        <rFont val="Calibri (Corps)"/>
      </rPr>
      <t xml:space="preserve"> mai 2023</t>
    </r>
    <r>
      <rPr>
        <sz val="11"/>
        <color theme="1"/>
        <rFont val="Calibri"/>
        <family val="2"/>
        <scheme val="minor"/>
      </rPr>
      <t>.</t>
    </r>
  </si>
  <si>
    <r>
      <rPr>
        <b/>
        <u/>
        <sz val="11"/>
        <color theme="1"/>
        <rFont val="Calibri"/>
        <family val="2"/>
        <scheme val="minor"/>
      </rPr>
      <t>2 versements</t>
    </r>
    <r>
      <rPr>
        <sz val="11"/>
        <color theme="1"/>
        <rFont val="Calibri"/>
        <family val="2"/>
        <scheme val="minor"/>
      </rPr>
      <t>: le premier versement par chèque, daté du 3</t>
    </r>
    <r>
      <rPr>
        <b/>
        <sz val="11"/>
        <color theme="1"/>
        <rFont val="Calibri"/>
        <family val="2"/>
        <scheme val="minor"/>
      </rPr>
      <t xml:space="preserve"> mai 2023</t>
    </r>
    <r>
      <rPr>
        <sz val="11"/>
        <color theme="1"/>
        <rFont val="Calibri"/>
        <family val="2"/>
        <scheme val="minor"/>
      </rPr>
      <t xml:space="preserve">, doit être remis à M. David Paré lors du </t>
    </r>
  </si>
  <si>
    <r>
      <t>premier entraînement, soit le 3</t>
    </r>
    <r>
      <rPr>
        <b/>
        <sz val="11"/>
        <color theme="1"/>
        <rFont val="Calibri"/>
        <family val="2"/>
        <scheme val="minor"/>
      </rPr>
      <t xml:space="preserve"> mai 2023</t>
    </r>
    <r>
      <rPr>
        <sz val="11"/>
        <color theme="1"/>
        <rFont val="Calibri"/>
        <family val="2"/>
        <scheme val="minor"/>
      </rPr>
      <t xml:space="preserve">. Le premier virement bancaire doit être fait </t>
    </r>
    <r>
      <rPr>
        <b/>
        <sz val="11"/>
        <color theme="1"/>
        <rFont val="Calibri"/>
        <family val="2"/>
        <scheme val="minor"/>
      </rPr>
      <t>le ou avant le 3 mai 2023</t>
    </r>
    <r>
      <rPr>
        <sz val="11"/>
        <color theme="1"/>
        <rFont val="Calibri"/>
        <family val="2"/>
        <scheme val="minor"/>
      </rPr>
      <t>.</t>
    </r>
  </si>
  <si>
    <t>Boîtes de balles SK</t>
  </si>
  <si>
    <t>Boîtes de balles CCI</t>
  </si>
  <si>
    <t>Âge au 31 décembre 2023</t>
  </si>
  <si>
    <t>Frais de club (tous)</t>
  </si>
  <si>
    <t>Code postal</t>
  </si>
  <si>
    <t>Activité sportive pratiquée antérieurement et niveau :</t>
  </si>
  <si>
    <t>Prénom Nom de l'athlète</t>
  </si>
  <si>
    <t>À qui sera émis le reçu</t>
  </si>
  <si>
    <t>Oui : indiquez le numéro:</t>
  </si>
  <si>
    <t>Fromulaire d'incription</t>
  </si>
  <si>
    <t>Saison 2023-2024</t>
  </si>
  <si>
    <t>Frais d'entraînement (saison 2023-2024)</t>
  </si>
  <si>
    <r>
      <t xml:space="preserve">Coordonnées de l'athlète </t>
    </r>
    <r>
      <rPr>
        <sz val="9"/>
        <color theme="0"/>
        <rFont val="Arial"/>
        <family val="2"/>
      </rPr>
      <t>(ou du parent qui recevra le reçu pour fin d'impôt)</t>
    </r>
  </si>
  <si>
    <t>Fiche santé de l'athlète</t>
  </si>
  <si>
    <t>Profil athlétique de l'athlète</t>
  </si>
  <si>
    <t>1 - IDENTIFICATION DE L'ATHLÈTE</t>
  </si>
  <si>
    <t>Entretien carabine .22</t>
  </si>
  <si>
    <t>Entretien carabine plomb</t>
  </si>
  <si>
    <t>Boîtes de munition - SK ( .22)</t>
  </si>
  <si>
    <t>Boîtes de munition - CCI ( .22)</t>
  </si>
  <si>
    <t>2 - FRAIS D'INSCRIPTION</t>
  </si>
  <si>
    <t>Renseignements additionnels demandés</t>
  </si>
  <si>
    <t>3 - PAIEMENT</t>
  </si>
  <si>
    <t>Oui : indiquez lesquelles</t>
  </si>
  <si>
    <t>Déjà transmis au Club ?</t>
  </si>
  <si>
    <t>À la carte (ancien équipe Québec)</t>
  </si>
  <si>
    <t>2 fois/semaine</t>
  </si>
  <si>
    <t>3 fois/semaine</t>
  </si>
  <si>
    <r>
      <t>Frais d'utilisation de carabine du club</t>
    </r>
    <r>
      <rPr>
        <sz val="9"/>
        <color theme="1"/>
        <rFont val="Arial"/>
        <family val="2"/>
      </rPr>
      <t xml:space="preserve"> (.22 seulement, incluant des frais d'entretien annuels de 100 $</t>
    </r>
    <r>
      <rPr>
        <b/>
        <sz val="9"/>
        <color theme="1"/>
        <rFont val="Arial"/>
        <family val="2"/>
      </rPr>
      <t>)</t>
    </r>
  </si>
  <si>
    <t>Nombre de forfaits</t>
  </si>
  <si>
    <r>
      <t>Versements</t>
    </r>
    <r>
      <rPr>
        <sz val="9"/>
        <color theme="1"/>
        <rFont val="Arial"/>
        <family val="2"/>
      </rPr>
      <t xml:space="preserve"> (un seul ou plusieurs, au choix)</t>
    </r>
  </si>
  <si>
    <t>Sélectionner location carabine</t>
  </si>
  <si>
    <t>Versement 1 (1er septembre)</t>
  </si>
  <si>
    <t>Versement 2 ( 1er octobre)</t>
  </si>
  <si>
    <t>Épipen</t>
  </si>
  <si>
    <t>Asthme</t>
  </si>
  <si>
    <t>Diabète</t>
  </si>
  <si>
    <t>Épilepsie</t>
  </si>
  <si>
    <t>Hypoglycémie</t>
  </si>
  <si>
    <t>Autres maladies</t>
  </si>
  <si>
    <t>Commotion cérébrale</t>
  </si>
  <si>
    <t>Médication régulière</t>
  </si>
  <si>
    <t>Vaccin tétanos à jour</t>
  </si>
  <si>
    <t xml:space="preserve">Détails : </t>
  </si>
  <si>
    <t>Pompes :</t>
  </si>
  <si>
    <t>Autres problèmes respiratoires</t>
  </si>
  <si>
    <t>Symptomes :</t>
  </si>
  <si>
    <t>Date (aaaa-mm-jj):</t>
  </si>
  <si>
    <t>Cheville</t>
  </si>
  <si>
    <t>Cou</t>
  </si>
  <si>
    <t>Dos</t>
  </si>
  <si>
    <t>Épaule</t>
  </si>
  <si>
    <t>Genou</t>
  </si>
  <si>
    <t>Hanche</t>
  </si>
  <si>
    <t>Poignet</t>
  </si>
  <si>
    <t>Blessure antérieure</t>
  </si>
  <si>
    <t xml:space="preserve">Autre : </t>
  </si>
  <si>
    <t>Tout</t>
  </si>
  <si>
    <t>Versement 4 (1er janvier)</t>
  </si>
  <si>
    <t>Versement 5 (1er février)</t>
  </si>
  <si>
    <t>Versement 6 (1er mars)</t>
  </si>
  <si>
    <t>Saisir le nombre de boîtes</t>
  </si>
  <si>
    <t>Forfait Parents</t>
  </si>
  <si>
    <t>Réduction de tarif pour les 8 à 11 ans (session d'automne écourtée)</t>
  </si>
  <si>
    <t>Réduction 8 à 11 ans (25 %)</t>
  </si>
  <si>
    <r>
      <t>Frais de bénévolat</t>
    </r>
    <r>
      <rPr>
        <sz val="9"/>
        <color theme="1"/>
        <rFont val="Arial"/>
        <family val="2"/>
      </rPr>
      <t xml:space="preserve"> </t>
    </r>
    <r>
      <rPr>
        <sz val="9"/>
        <color rgb="FFFF0000"/>
        <rFont val="Arial"/>
        <family val="2"/>
      </rPr>
      <t>(dépôt par famille remboursable à la fin de la saison selon les heures réalisées)</t>
    </r>
  </si>
  <si>
    <r>
      <t xml:space="preserve">Frais de club </t>
    </r>
    <r>
      <rPr>
        <sz val="9"/>
        <color rgb="FFFF0000"/>
        <rFont val="Arial"/>
        <family val="2"/>
      </rPr>
      <t>(tous les athlètes)</t>
    </r>
  </si>
  <si>
    <r>
      <rPr>
        <sz val="9"/>
        <color rgb="FFFF0000"/>
        <rFont val="Arial"/>
        <family val="2"/>
      </rPr>
      <t>ACTUELLEMENT</t>
    </r>
    <r>
      <rPr>
        <sz val="9"/>
        <rFont val="Arial"/>
        <family val="2"/>
      </rPr>
      <t>, avez-vous une douleur :</t>
    </r>
  </si>
  <si>
    <r>
      <t>Date de naissance (</t>
    </r>
    <r>
      <rPr>
        <sz val="9"/>
        <color rgb="FFFF0000"/>
        <rFont val="Arial"/>
        <family val="2"/>
      </rPr>
      <t>aaaa-mm-jj</t>
    </r>
    <r>
      <rPr>
        <sz val="9"/>
        <color theme="1"/>
        <rFont val="Arial"/>
        <family val="2"/>
      </rPr>
      <t>)</t>
    </r>
  </si>
  <si>
    <t>Prénom et Nom</t>
  </si>
  <si>
    <t>Prénom et Nom du père</t>
  </si>
  <si>
    <t>Prénom et Nom de la mère</t>
  </si>
  <si>
    <r>
      <t xml:space="preserve">Frais de location de carabine du club </t>
    </r>
    <r>
      <rPr>
        <sz val="9"/>
        <color theme="0"/>
        <rFont val="Arial"/>
        <family val="2"/>
      </rPr>
      <t>(pour ceux qui apportent la carabine à la maison)</t>
    </r>
  </si>
  <si>
    <t>Il est recommandé d'acheter un minimum de 3 boîtes de munitions à la fois. Les boîtes achetées seront distribuées: 
-   lors de la soirée d'inscription, le 22 août; 
-   durant la saison, les 27 octobre 15 décembre et 7 février.</t>
  </si>
  <si>
    <r>
      <t xml:space="preserve">Session de printemps </t>
    </r>
    <r>
      <rPr>
        <sz val="9"/>
        <color rgb="FFFF0000"/>
        <rFont val="Arial"/>
        <family val="2"/>
      </rPr>
      <t>(2024 - optionnel, inscription possible en mars 2024 également)</t>
    </r>
  </si>
  <si>
    <t>Instructions :</t>
  </si>
  <si>
    <t>Tous les renseignements sont importants afin de permettre au club de :
-   procéder aux validations requises avec la Fédération qhuébécoise de biathlon et Biathlon Canada;
-   s'assurer de l'état de santé de chaque athlète du Club;
-   permettre aux entraîneurs de développer au maximum le potentiel des athlètes selon leur niveau de pratique.</t>
  </si>
  <si>
    <r>
      <t xml:space="preserve">Transmettez votre formulaire à l'adresse courriel suivante : </t>
    </r>
    <r>
      <rPr>
        <b/>
        <sz val="9"/>
        <color rgb="FFFF0000"/>
        <rFont val="Arial"/>
        <family val="2"/>
      </rPr>
      <t>info@biathloncourcelette.ca</t>
    </r>
  </si>
  <si>
    <t xml:space="preserve">-   Inscription à Biathlon Canada : </t>
  </si>
  <si>
    <t>https://zone4.ca/register/</t>
  </si>
  <si>
    <t>Inscription_23-24_Nom de famille_Prénom.xlsx</t>
  </si>
  <si>
    <r>
      <t>Enregister le fichier d'inscription en repectant la nomenclature suivante:</t>
    </r>
    <r>
      <rPr>
        <b/>
        <sz val="9"/>
        <color rgb="FFFF0000"/>
        <rFont val="Arial"/>
        <family val="2"/>
      </rPr>
      <t xml:space="preserve"> Inscription_23-24_Nom de famille_Prénom.xlsx</t>
    </r>
  </si>
  <si>
    <t>Instructions au bas du formulaire</t>
  </si>
  <si>
    <t>Merci !!</t>
  </si>
  <si>
    <t>Pour un paiement par chèque, le faire au nom du "Club de biathlon Courcelette" ET inscrire le nom de l'athlète. Pour un paiement par virement 
bancaire, si vous êtes membres Desjardins, nous vous remettrons un specimen de chèque pour procéder au paiement.</t>
  </si>
  <si>
    <t xml:space="preserve">L'inscription à Biathlon Canada est valide pour un an seulement et doit être renouvellée chaque année. </t>
  </si>
  <si>
    <r>
      <t>Expiration ass-maladie (</t>
    </r>
    <r>
      <rPr>
        <sz val="9"/>
        <color rgb="FFFF0000"/>
        <rFont val="Arial"/>
        <family val="2"/>
      </rPr>
      <t>aaaa-mm</t>
    </r>
    <r>
      <rPr>
        <sz val="9"/>
        <color theme="1"/>
        <rFont val="Arial"/>
        <family val="2"/>
      </rPr>
      <t>)</t>
    </r>
  </si>
  <si>
    <r>
      <t xml:space="preserve">Veuillez compléter dans le formulaire dans l'ordre. Seules les chmps </t>
    </r>
    <r>
      <rPr>
        <b/>
        <sz val="9"/>
        <color theme="0" tint="-0.34998626667073579"/>
        <rFont val="Arial"/>
        <family val="2"/>
      </rPr>
      <t>gris</t>
    </r>
    <r>
      <rPr>
        <sz val="9"/>
        <color theme="1"/>
        <rFont val="Arial"/>
        <family val="2"/>
      </rPr>
      <t xml:space="preserve"> sont à compléter Selon les renseignements saisis, vous serez appelés à compléter des champs additionnels.</t>
    </r>
  </si>
  <si>
    <t>Sélectionner un type de paiement</t>
  </si>
  <si>
    <t>Non</t>
  </si>
  <si>
    <t>Oui</t>
  </si>
  <si>
    <t>Sélectionner frais carabine</t>
  </si>
  <si>
    <t>Père</t>
  </si>
  <si>
    <t>Versement 3 (1er novembre)</t>
  </si>
  <si>
    <t>Sélectionner fréquence entraîn.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</si>
</sst>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0.00\ &quot;$&quot;"/>
    <numFmt numFmtId="166" formatCode="_-&quot;$&quot;* #,##0.00_-;\-&quot;$&quot;* #,##0.00_-;_-&quot;$&quot;* &quot;-&quot;??_-;_-@_-"/>
    <numFmt numFmtId="167" formatCode="[$-F800]dddd\,\ mmmm\ dd\,\ yyyy"/>
    <numFmt numFmtId="168" formatCode="yyyy/mm;@"/>
  </numFmts>
  <fonts count="3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b/>
      <sz val="28"/>
      <color rgb="FFFF0000"/>
      <name val="Calibri"/>
      <family val="2"/>
      <scheme val="minor"/>
    </font>
    <font>
      <sz val="11"/>
      <color theme="1"/>
      <name val="Calibri"/>
      <family val="2"/>
    </font>
    <font>
      <u/>
      <sz val="11"/>
      <color theme="1"/>
      <name val="Calibri"/>
      <family val="2"/>
      <scheme val="minor"/>
    </font>
    <font>
      <b/>
      <u/>
      <sz val="11"/>
      <color theme="1"/>
      <name val="Calibri"/>
      <family val="2"/>
      <scheme val="minor"/>
    </font>
    <font>
      <b/>
      <sz val="11"/>
      <color rgb="FFFF0000"/>
      <name val="Calibri"/>
      <family val="2"/>
      <scheme val="minor"/>
    </font>
    <font>
      <i/>
      <sz val="11"/>
      <color theme="1"/>
      <name val="Calibri"/>
      <family val="2"/>
      <scheme val="minor"/>
    </font>
    <font>
      <sz val="11"/>
      <color rgb="FFFF0000"/>
      <name val="Calibri (Corps)"/>
    </font>
    <font>
      <b/>
      <sz val="11"/>
      <color rgb="FFFF0000"/>
      <name val="Calibri (Corps)"/>
    </font>
    <font>
      <u/>
      <sz val="11"/>
      <color theme="10"/>
      <name val="Calibri"/>
      <family val="2"/>
      <scheme val="minor"/>
    </font>
    <font>
      <sz val="9"/>
      <color theme="1"/>
      <name val="Arial"/>
      <family val="2"/>
    </font>
    <font>
      <sz val="9"/>
      <name val="Arial"/>
      <family val="2"/>
    </font>
    <font>
      <b/>
      <sz val="9"/>
      <color theme="1"/>
      <name val="Arial"/>
      <family val="2"/>
    </font>
    <font>
      <u/>
      <sz val="9"/>
      <color theme="10"/>
      <name val="Arial"/>
      <family val="2"/>
    </font>
    <font>
      <i/>
      <sz val="9"/>
      <color theme="1"/>
      <name val="Arial"/>
      <family val="2"/>
    </font>
    <font>
      <b/>
      <sz val="9"/>
      <name val="Arial"/>
      <family val="2"/>
    </font>
    <font>
      <sz val="9"/>
      <color rgb="FFFF0000"/>
      <name val="Arial"/>
      <family val="2"/>
    </font>
    <font>
      <b/>
      <sz val="9"/>
      <color theme="0"/>
      <name val="Arial"/>
      <family val="2"/>
    </font>
    <font>
      <sz val="9"/>
      <color theme="0"/>
      <name val="Arial"/>
      <family val="2"/>
    </font>
    <font>
      <b/>
      <sz val="12"/>
      <color theme="2" tint="-0.499984740745262"/>
      <name val="Arial"/>
      <family val="2"/>
    </font>
    <font>
      <sz val="9"/>
      <color theme="2" tint="-0.499984740745262"/>
      <name val="Arial"/>
      <family val="2"/>
    </font>
    <font>
      <sz val="11"/>
      <color theme="2" tint="-0.499984740745262"/>
      <name val="Arial"/>
      <family val="2"/>
    </font>
    <font>
      <b/>
      <sz val="11"/>
      <color theme="2" tint="-0.499984740745262"/>
      <name val="Arial"/>
      <family val="2"/>
    </font>
    <font>
      <i/>
      <sz val="9"/>
      <color theme="0"/>
      <name val="Arial"/>
      <family val="2"/>
    </font>
    <font>
      <b/>
      <sz val="10"/>
      <color theme="7" tint="0.59999389629810485"/>
      <name val="Arial"/>
      <family val="2"/>
    </font>
    <font>
      <b/>
      <sz val="9"/>
      <color rgb="FFFF0000"/>
      <name val="Arial"/>
      <family val="2"/>
    </font>
    <font>
      <b/>
      <sz val="10"/>
      <color theme="2" tint="-0.499984740745262"/>
      <name val="Arial"/>
      <family val="2"/>
    </font>
    <font>
      <b/>
      <sz val="10"/>
      <color theme="1"/>
      <name val="Arial"/>
      <family val="2"/>
    </font>
    <font>
      <b/>
      <sz val="9"/>
      <color theme="0" tint="-0.3499862666707357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rgb="FFFFCCCC"/>
        <bgColor indexed="64"/>
      </patternFill>
    </fill>
  </fills>
  <borders count="32">
    <border>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499984740745262"/>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s>
  <cellStyleXfs count="3">
    <xf numFmtId="0" fontId="0" fillId="0" borderId="0"/>
    <xf numFmtId="166" fontId="1" fillId="0" borderId="0" applyFont="0" applyFill="0" applyBorder="0" applyAlignment="0" applyProtection="0"/>
    <xf numFmtId="0" fontId="15" fillId="0" borderId="0" applyNumberFormat="0" applyFill="0" applyBorder="0" applyAlignment="0" applyProtection="0"/>
  </cellStyleXfs>
  <cellXfs count="168">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2" fontId="5" fillId="0" borderId="0" xfId="0" applyNumberFormat="1" applyFont="1"/>
    <xf numFmtId="2" fontId="5" fillId="0" borderId="5" xfId="0" applyNumberFormat="1" applyFont="1" applyBorder="1"/>
    <xf numFmtId="0" fontId="2" fillId="0" borderId="0" xfId="0" applyFont="1"/>
    <xf numFmtId="0" fontId="2" fillId="0" borderId="5" xfId="0" applyFont="1" applyBorder="1"/>
    <xf numFmtId="0" fontId="3" fillId="0" borderId="0" xfId="0" applyFont="1"/>
    <xf numFmtId="0" fontId="5" fillId="0" borderId="5" xfId="0" applyFont="1" applyBorder="1"/>
    <xf numFmtId="0" fontId="0" fillId="0" borderId="6" xfId="0" applyBorder="1"/>
    <xf numFmtId="0" fontId="0" fillId="0" borderId="7" xfId="0" applyBorder="1"/>
    <xf numFmtId="0" fontId="3" fillId="0" borderId="7" xfId="0" applyFont="1" applyBorder="1"/>
    <xf numFmtId="0" fontId="0" fillId="0" borderId="8" xfId="0" applyBorder="1"/>
    <xf numFmtId="0" fontId="7" fillId="0" borderId="0" xfId="0" applyFont="1"/>
    <xf numFmtId="0" fontId="0" fillId="0" borderId="0" xfId="0" applyAlignment="1">
      <alignment horizontal="center"/>
    </xf>
    <xf numFmtId="0" fontId="0" fillId="0" borderId="15" xfId="0" applyBorder="1" applyAlignment="1">
      <alignment horizontal="center"/>
    </xf>
    <xf numFmtId="0" fontId="0" fillId="0" borderId="9" xfId="0" applyBorder="1"/>
    <xf numFmtId="0" fontId="3" fillId="0" borderId="16" xfId="0" applyFont="1" applyBorder="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0" fillId="0" borderId="16" xfId="0" applyBorder="1" applyAlignment="1">
      <alignment horizontal="center"/>
    </xf>
    <xf numFmtId="0" fontId="6" fillId="0" borderId="0" xfId="0" applyFont="1"/>
    <xf numFmtId="0" fontId="0" fillId="0" borderId="17" xfId="0" applyBorder="1" applyAlignment="1">
      <alignment horizontal="center"/>
    </xf>
    <xf numFmtId="0" fontId="0" fillId="0" borderId="10" xfId="0" applyBorder="1"/>
    <xf numFmtId="0" fontId="0" fillId="0" borderId="11" xfId="0" applyBorder="1"/>
    <xf numFmtId="0" fontId="12" fillId="0" borderId="0" xfId="0" applyFont="1"/>
    <xf numFmtId="0" fontId="20" fillId="5" borderId="0" xfId="0" applyFont="1" applyFill="1" applyAlignment="1" applyProtection="1">
      <alignment horizontal="left"/>
      <protection locked="0"/>
    </xf>
    <xf numFmtId="0" fontId="16" fillId="5" borderId="0" xfId="0" applyFont="1" applyFill="1" applyProtection="1">
      <protection locked="0"/>
    </xf>
    <xf numFmtId="0" fontId="20" fillId="2" borderId="0" xfId="0" applyFont="1" applyFill="1" applyProtection="1">
      <protection locked="0"/>
    </xf>
    <xf numFmtId="0" fontId="16" fillId="0" borderId="0" xfId="0" applyFont="1" applyProtection="1">
      <protection locked="0"/>
    </xf>
    <xf numFmtId="0" fontId="16" fillId="2" borderId="0" xfId="0" applyFont="1" applyFill="1" applyProtection="1">
      <protection locked="0"/>
    </xf>
    <xf numFmtId="0" fontId="20" fillId="2" borderId="23" xfId="0" applyFont="1" applyFill="1" applyBorder="1" applyAlignment="1" applyProtection="1">
      <alignment horizontal="left"/>
      <protection locked="0"/>
    </xf>
    <xf numFmtId="0" fontId="24" fillId="0" borderId="24" xfId="0" applyFont="1" applyBorder="1" applyProtection="1">
      <protection locked="0"/>
    </xf>
    <xf numFmtId="165" fontId="17" fillId="2" borderId="23" xfId="0" applyNumberFormat="1" applyFont="1" applyFill="1" applyBorder="1" applyAlignment="1" applyProtection="1">
      <alignment horizontal="center"/>
      <protection locked="0"/>
    </xf>
    <xf numFmtId="165" fontId="17" fillId="2" borderId="0" xfId="0" applyNumberFormat="1" applyFont="1" applyFill="1" applyAlignment="1" applyProtection="1">
      <alignment horizontal="center"/>
      <protection locked="0"/>
    </xf>
    <xf numFmtId="2" fontId="0" fillId="0" borderId="0" xfId="0" applyNumberFormat="1"/>
    <xf numFmtId="164" fontId="16" fillId="5" borderId="0" xfId="0" applyNumberFormat="1" applyFont="1" applyFill="1" applyAlignment="1" applyProtection="1">
      <alignment horizontal="left"/>
      <protection locked="0"/>
    </xf>
    <xf numFmtId="0" fontId="16" fillId="0" borderId="20" xfId="0" applyFont="1" applyBorder="1"/>
    <xf numFmtId="0" fontId="16" fillId="0" borderId="21" xfId="0" applyFont="1" applyBorder="1"/>
    <xf numFmtId="0" fontId="16" fillId="0" borderId="0" xfId="0" applyFont="1"/>
    <xf numFmtId="0" fontId="16" fillId="0" borderId="23" xfId="0" applyFont="1" applyBorder="1"/>
    <xf numFmtId="0" fontId="26" fillId="0" borderId="0" xfId="0" applyFont="1"/>
    <xf numFmtId="0" fontId="27" fillId="0" borderId="0" xfId="0" applyFont="1"/>
    <xf numFmtId="0" fontId="28" fillId="0" borderId="24" xfId="0" applyFont="1" applyBorder="1" applyAlignment="1">
      <alignment horizontal="right"/>
    </xf>
    <xf numFmtId="0" fontId="16" fillId="0" borderId="24" xfId="0" applyFont="1" applyBorder="1"/>
    <xf numFmtId="1" fontId="16" fillId="0" borderId="0" xfId="0" applyNumberFormat="1" applyFont="1"/>
    <xf numFmtId="164" fontId="16" fillId="0" borderId="0" xfId="0" applyNumberFormat="1" applyFont="1"/>
    <xf numFmtId="0" fontId="16" fillId="0" borderId="24" xfId="0" applyFont="1" applyBorder="1" applyAlignment="1">
      <alignment horizontal="left"/>
    </xf>
    <xf numFmtId="0" fontId="18" fillId="0" borderId="23" xfId="0" applyFont="1" applyBorder="1" applyAlignment="1">
      <alignment horizontal="left"/>
    </xf>
    <xf numFmtId="0" fontId="18" fillId="0" borderId="0" xfId="0" applyFont="1" applyAlignment="1">
      <alignment horizontal="left"/>
    </xf>
    <xf numFmtId="0" fontId="16" fillId="0" borderId="23" xfId="0" applyFont="1" applyBorder="1" applyAlignment="1">
      <alignment horizontal="left"/>
    </xf>
    <xf numFmtId="0" fontId="16" fillId="0" borderId="0" xfId="0" applyFont="1" applyAlignment="1">
      <alignment horizontal="left"/>
    </xf>
    <xf numFmtId="0" fontId="18" fillId="0" borderId="24" xfId="0" applyFont="1" applyBorder="1" applyAlignment="1">
      <alignment horizontal="left"/>
    </xf>
    <xf numFmtId="0" fontId="24" fillId="0" borderId="23" xfId="0" applyFont="1" applyBorder="1" applyAlignment="1">
      <alignment horizontal="left"/>
    </xf>
    <xf numFmtId="0" fontId="24" fillId="0" borderId="0" xfId="0" applyFont="1"/>
    <xf numFmtId="0" fontId="20" fillId="4" borderId="0" xfId="0" applyFont="1" applyFill="1" applyAlignment="1">
      <alignment horizontal="left"/>
    </xf>
    <xf numFmtId="0" fontId="17" fillId="0" borderId="23" xfId="0" applyFont="1" applyBorder="1" applyAlignment="1">
      <alignment horizontal="left"/>
    </xf>
    <xf numFmtId="0" fontId="20" fillId="4" borderId="0" xfId="0" applyFont="1" applyFill="1"/>
    <xf numFmtId="0" fontId="20" fillId="0" borderId="0" xfId="0" applyFont="1" applyAlignment="1">
      <alignment horizontal="left"/>
    </xf>
    <xf numFmtId="0" fontId="24" fillId="0" borderId="24" xfId="0" applyFont="1" applyBorder="1" applyAlignment="1">
      <alignment horizontal="left"/>
    </xf>
    <xf numFmtId="0" fontId="24" fillId="0" borderId="0" xfId="0" applyFont="1" applyAlignment="1">
      <alignment horizontal="right"/>
    </xf>
    <xf numFmtId="0" fontId="18" fillId="0" borderId="23" xfId="0" applyFont="1" applyBorder="1"/>
    <xf numFmtId="0" fontId="16" fillId="0" borderId="25" xfId="0" applyFont="1" applyBorder="1"/>
    <xf numFmtId="0" fontId="16" fillId="0" borderId="26" xfId="0" applyFont="1" applyBorder="1"/>
    <xf numFmtId="0" fontId="16" fillId="0" borderId="27" xfId="0" applyFont="1" applyBorder="1"/>
    <xf numFmtId="165" fontId="16" fillId="0" borderId="18" xfId="1" applyNumberFormat="1" applyFont="1" applyBorder="1" applyAlignment="1" applyProtection="1">
      <alignment horizontal="right" indent="1"/>
    </xf>
    <xf numFmtId="0" fontId="18" fillId="0" borderId="0" xfId="0" applyFont="1"/>
    <xf numFmtId="0" fontId="16" fillId="0" borderId="24" xfId="0" applyFont="1" applyBorder="1" applyAlignment="1">
      <alignment horizontal="right" indent="1"/>
    </xf>
    <xf numFmtId="0" fontId="21" fillId="0" borderId="23" xfId="0" applyFont="1" applyBorder="1"/>
    <xf numFmtId="0" fontId="16" fillId="4" borderId="0" xfId="0" applyFont="1" applyFill="1"/>
    <xf numFmtId="165" fontId="16" fillId="0" borderId="24" xfId="1" applyNumberFormat="1" applyFont="1" applyBorder="1" applyAlignment="1" applyProtection="1">
      <alignment horizontal="right" indent="1"/>
    </xf>
    <xf numFmtId="0" fontId="23" fillId="0" borderId="23" xfId="0" applyFont="1" applyBorder="1"/>
    <xf numFmtId="0" fontId="23" fillId="0" borderId="0" xfId="0" applyFont="1" applyAlignment="1">
      <alignment horizontal="right"/>
    </xf>
    <xf numFmtId="165" fontId="16" fillId="4" borderId="24" xfId="1" applyNumberFormat="1" applyFont="1" applyFill="1" applyBorder="1" applyAlignment="1" applyProtection="1">
      <alignment horizontal="right" indent="1"/>
    </xf>
    <xf numFmtId="0" fontId="18" fillId="0" borderId="0" xfId="0" applyFont="1" applyAlignment="1">
      <alignment horizontal="right"/>
    </xf>
    <xf numFmtId="0" fontId="16" fillId="0" borderId="23" xfId="0" applyFont="1" applyBorder="1" applyAlignment="1">
      <alignment horizontal="center"/>
    </xf>
    <xf numFmtId="0" fontId="16" fillId="0" borderId="0" xfId="0" applyFont="1" applyAlignment="1">
      <alignment horizontal="center"/>
    </xf>
    <xf numFmtId="165" fontId="17" fillId="0" borderId="23" xfId="0" applyNumberFormat="1" applyFont="1" applyBorder="1" applyAlignment="1">
      <alignment horizontal="center"/>
    </xf>
    <xf numFmtId="0" fontId="16" fillId="0" borderId="0" xfId="0" applyFont="1" applyAlignment="1">
      <alignment horizontal="right" vertical="center"/>
    </xf>
    <xf numFmtId="0" fontId="22" fillId="0" borderId="23" xfId="0" applyFont="1" applyBorder="1"/>
    <xf numFmtId="0" fontId="24" fillId="0" borderId="0" xfId="0" applyFont="1" applyAlignment="1">
      <alignment horizontal="left"/>
    </xf>
    <xf numFmtId="0" fontId="16" fillId="0" borderId="23" xfId="0" quotePrefix="1" applyFont="1" applyBorder="1"/>
    <xf numFmtId="0" fontId="15" fillId="0" borderId="0" xfId="2" applyBorder="1" applyProtection="1"/>
    <xf numFmtId="0" fontId="32" fillId="0" borderId="24" xfId="0" applyFont="1" applyBorder="1" applyAlignment="1">
      <alignment horizontal="right"/>
    </xf>
    <xf numFmtId="165" fontId="16" fillId="0" borderId="18" xfId="1" applyNumberFormat="1" applyFont="1" applyFill="1" applyBorder="1" applyAlignment="1" applyProtection="1">
      <alignment horizontal="right" indent="2"/>
    </xf>
    <xf numFmtId="165" fontId="18" fillId="8" borderId="31" xfId="1" applyNumberFormat="1" applyFont="1" applyFill="1" applyBorder="1" applyAlignment="1" applyProtection="1">
      <alignment horizontal="right" indent="1"/>
    </xf>
    <xf numFmtId="165" fontId="18" fillId="0" borderId="18" xfId="1" applyNumberFormat="1" applyFont="1" applyFill="1" applyBorder="1" applyAlignment="1" applyProtection="1">
      <alignment horizontal="right" indent="1"/>
    </xf>
    <xf numFmtId="165" fontId="18" fillId="0" borderId="31" xfId="1" applyNumberFormat="1" applyFont="1" applyFill="1" applyBorder="1" applyAlignment="1" applyProtection="1">
      <alignment horizontal="right" indent="1"/>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16" fillId="0" borderId="23" xfId="0" applyFont="1" applyBorder="1" applyAlignment="1">
      <alignment horizontal="left" wrapText="1"/>
    </xf>
    <xf numFmtId="0" fontId="16" fillId="0" borderId="0" xfId="0" applyFont="1" applyAlignment="1">
      <alignment horizontal="left" wrapText="1"/>
    </xf>
    <xf numFmtId="0" fontId="16" fillId="0" borderId="24" xfId="0" applyFont="1" applyBorder="1" applyAlignment="1">
      <alignment horizontal="left" wrapText="1"/>
    </xf>
    <xf numFmtId="0" fontId="30" fillId="6" borderId="20" xfId="0" applyFont="1" applyFill="1" applyBorder="1" applyAlignment="1">
      <alignment horizontal="left" vertical="center"/>
    </xf>
    <xf numFmtId="0" fontId="30" fillId="6" borderId="21" xfId="0" applyFont="1" applyFill="1" applyBorder="1" applyAlignment="1">
      <alignment horizontal="left" vertical="center"/>
    </xf>
    <xf numFmtId="0" fontId="30" fillId="6" borderId="22" xfId="0" applyFont="1" applyFill="1" applyBorder="1" applyAlignment="1">
      <alignment horizontal="left" vertical="center"/>
    </xf>
    <xf numFmtId="0" fontId="33" fillId="0" borderId="23" xfId="0" applyFont="1" applyBorder="1" applyAlignment="1">
      <alignment horizontal="right" indent="2"/>
    </xf>
    <xf numFmtId="0" fontId="33" fillId="0" borderId="0" xfId="0" applyFont="1" applyAlignment="1">
      <alignment horizontal="right" indent="2"/>
    </xf>
    <xf numFmtId="0" fontId="33" fillId="0" borderId="24" xfId="0" applyFont="1" applyBorder="1" applyAlignment="1">
      <alignment horizontal="right" indent="2"/>
    </xf>
    <xf numFmtId="0" fontId="24" fillId="4" borderId="0" xfId="0" applyFont="1" applyFill="1" applyAlignment="1" applyProtection="1">
      <alignment horizontal="left"/>
      <protection locked="0"/>
    </xf>
    <xf numFmtId="0" fontId="24" fillId="4" borderId="24" xfId="0" applyFont="1" applyFill="1" applyBorder="1" applyAlignment="1" applyProtection="1">
      <alignment horizontal="left"/>
      <protection locked="0"/>
    </xf>
    <xf numFmtId="0" fontId="20" fillId="2" borderId="23" xfId="0" applyFont="1" applyFill="1" applyBorder="1" applyAlignment="1" applyProtection="1">
      <alignment horizontal="left"/>
      <protection locked="0"/>
    </xf>
    <xf numFmtId="0" fontId="20" fillId="2" borderId="0" xfId="0" applyFont="1" applyFill="1" applyAlignment="1" applyProtection="1">
      <alignment horizontal="left"/>
      <protection locked="0"/>
    </xf>
    <xf numFmtId="0" fontId="30" fillId="6" borderId="23" xfId="0" applyFont="1" applyFill="1" applyBorder="1" applyAlignment="1">
      <alignment horizontal="left" vertical="center"/>
    </xf>
    <xf numFmtId="0" fontId="30" fillId="6" borderId="0" xfId="0" applyFont="1" applyFill="1" applyAlignment="1">
      <alignment horizontal="left" vertical="center"/>
    </xf>
    <xf numFmtId="0" fontId="30" fillId="6" borderId="24" xfId="0" applyFont="1" applyFill="1" applyBorder="1" applyAlignment="1">
      <alignment horizontal="left" vertical="center"/>
    </xf>
    <xf numFmtId="0" fontId="18" fillId="0" borderId="0" xfId="0" applyFont="1" applyAlignment="1">
      <alignment horizontal="left"/>
    </xf>
    <xf numFmtId="0" fontId="20" fillId="4" borderId="23" xfId="0" applyFont="1" applyFill="1" applyBorder="1" applyAlignment="1">
      <alignment horizontal="left"/>
    </xf>
    <xf numFmtId="0" fontId="20" fillId="4" borderId="0" xfId="0" applyFont="1" applyFill="1" applyAlignment="1">
      <alignment horizontal="left"/>
    </xf>
    <xf numFmtId="0" fontId="29" fillId="4" borderId="23" xfId="0" applyFont="1" applyFill="1" applyBorder="1" applyAlignment="1" applyProtection="1">
      <alignment horizontal="left"/>
      <protection locked="0"/>
    </xf>
    <xf numFmtId="0" fontId="29" fillId="4" borderId="0" xfId="0" applyFont="1" applyFill="1" applyAlignment="1" applyProtection="1">
      <alignment horizontal="left"/>
      <protection locked="0"/>
    </xf>
    <xf numFmtId="0" fontId="23" fillId="0" borderId="0" xfId="0" applyFont="1" applyAlignment="1">
      <alignment horizontal="left"/>
    </xf>
    <xf numFmtId="0" fontId="23" fillId="6" borderId="23" xfId="0" applyFont="1" applyFill="1" applyBorder="1" applyAlignment="1">
      <alignment horizontal="left" vertical="center"/>
    </xf>
    <xf numFmtId="0" fontId="23" fillId="6" borderId="0" xfId="0" applyFont="1" applyFill="1" applyAlignment="1">
      <alignment horizontal="left" vertical="center"/>
    </xf>
    <xf numFmtId="0" fontId="23" fillId="6" borderId="24" xfId="0" applyFont="1" applyFill="1" applyBorder="1" applyAlignment="1">
      <alignment horizontal="left" vertical="center"/>
    </xf>
    <xf numFmtId="0" fontId="16" fillId="0" borderId="23" xfId="0" applyFont="1" applyBorder="1" applyAlignment="1">
      <alignment horizontal="left"/>
    </xf>
    <xf numFmtId="0" fontId="16" fillId="0" borderId="0" xfId="0" applyFont="1" applyAlignment="1">
      <alignment horizontal="left"/>
    </xf>
    <xf numFmtId="0" fontId="18" fillId="0" borderId="23" xfId="0" applyFont="1" applyBorder="1" applyAlignment="1">
      <alignment horizontal="left"/>
    </xf>
    <xf numFmtId="0" fontId="16" fillId="2" borderId="0" xfId="0" applyFont="1" applyFill="1" applyAlignment="1" applyProtection="1">
      <alignment horizontal="left"/>
      <protection locked="0"/>
    </xf>
    <xf numFmtId="0" fontId="16" fillId="2" borderId="24" xfId="0" applyFont="1" applyFill="1" applyBorder="1" applyAlignment="1" applyProtection="1">
      <alignment horizontal="left"/>
      <protection locked="0"/>
    </xf>
    <xf numFmtId="167" fontId="24" fillId="4" borderId="0" xfId="0" applyNumberFormat="1" applyFont="1" applyFill="1" applyAlignment="1" applyProtection="1">
      <alignment horizontal="left"/>
      <protection locked="0"/>
    </xf>
    <xf numFmtId="167" fontId="24" fillId="4" borderId="24" xfId="0" applyNumberFormat="1" applyFont="1" applyFill="1" applyBorder="1" applyAlignment="1" applyProtection="1">
      <alignment horizontal="left"/>
      <protection locked="0"/>
    </xf>
    <xf numFmtId="0" fontId="18" fillId="0" borderId="0" xfId="0" applyFont="1" applyAlignment="1" applyProtection="1">
      <alignment horizontal="left"/>
      <protection locked="0"/>
    </xf>
    <xf numFmtId="0" fontId="16" fillId="0" borderId="0" xfId="0" applyFont="1" applyAlignment="1" applyProtection="1">
      <alignment horizontal="left"/>
      <protection locked="0"/>
    </xf>
    <xf numFmtId="0" fontId="16" fillId="0" borderId="24" xfId="0" applyFont="1" applyBorder="1" applyAlignment="1" applyProtection="1">
      <alignment horizontal="left"/>
      <protection locked="0"/>
    </xf>
    <xf numFmtId="0" fontId="16" fillId="0" borderId="24" xfId="0" applyFont="1" applyBorder="1" applyAlignment="1">
      <alignment horizontal="left"/>
    </xf>
    <xf numFmtId="0" fontId="16" fillId="5" borderId="0" xfId="0" applyFont="1" applyFill="1" applyAlignment="1" applyProtection="1">
      <alignment horizontal="left"/>
      <protection locked="0"/>
    </xf>
    <xf numFmtId="0" fontId="16" fillId="5" borderId="24" xfId="0" applyFont="1" applyFill="1" applyBorder="1" applyAlignment="1" applyProtection="1">
      <alignment horizontal="left"/>
      <protection locked="0"/>
    </xf>
    <xf numFmtId="0" fontId="20" fillId="2" borderId="0" xfId="0" applyFont="1" applyFill="1" applyProtection="1">
      <protection locked="0"/>
    </xf>
    <xf numFmtId="0" fontId="20" fillId="2" borderId="24" xfId="0" applyFont="1" applyFill="1" applyBorder="1" applyProtection="1">
      <protection locked="0"/>
    </xf>
    <xf numFmtId="0" fontId="25" fillId="0" borderId="21" xfId="0" applyFont="1" applyBorder="1" applyAlignment="1">
      <alignment horizontal="right"/>
    </xf>
    <xf numFmtId="0" fontId="25" fillId="0" borderId="22" xfId="0" applyFont="1" applyBorder="1" applyAlignment="1">
      <alignment horizontal="right"/>
    </xf>
    <xf numFmtId="0" fontId="25" fillId="0" borderId="0" xfId="0" applyFont="1" applyAlignment="1">
      <alignment horizontal="right"/>
    </xf>
    <xf numFmtId="0" fontId="25" fillId="0" borderId="24" xfId="0" applyFont="1" applyBorder="1" applyAlignment="1">
      <alignment horizontal="right"/>
    </xf>
    <xf numFmtId="0" fontId="26" fillId="0" borderId="0" xfId="0" applyFont="1" applyAlignment="1">
      <alignment horizontal="left" vertical="center" wrapText="1" indent="3"/>
    </xf>
    <xf numFmtId="0" fontId="26" fillId="0" borderId="0" xfId="0" applyFont="1" applyAlignment="1">
      <alignment horizontal="left" vertical="center" indent="3"/>
    </xf>
    <xf numFmtId="0" fontId="18" fillId="5" borderId="0" xfId="0" applyFont="1" applyFill="1" applyAlignment="1" applyProtection="1">
      <alignment horizontal="left"/>
      <protection locked="0"/>
    </xf>
    <xf numFmtId="0" fontId="18" fillId="5" borderId="24" xfId="0" applyFont="1" applyFill="1" applyBorder="1" applyAlignment="1" applyProtection="1">
      <alignment horizontal="left"/>
      <protection locked="0"/>
    </xf>
    <xf numFmtId="0" fontId="19" fillId="5" borderId="0" xfId="2" applyFont="1" applyFill="1" applyBorder="1" applyAlignment="1" applyProtection="1">
      <alignment horizontal="left"/>
      <protection locked="0"/>
    </xf>
    <xf numFmtId="0" fontId="19" fillId="0" borderId="0" xfId="2" applyFont="1" applyFill="1" applyBorder="1" applyAlignment="1" applyProtection="1">
      <alignment horizontal="left"/>
    </xf>
    <xf numFmtId="0" fontId="16" fillId="0" borderId="28" xfId="0" applyFont="1" applyBorder="1" applyAlignment="1">
      <alignment horizontal="left"/>
    </xf>
    <xf numFmtId="0" fontId="16" fillId="0" borderId="30" xfId="0" applyFont="1" applyBorder="1" applyAlignment="1">
      <alignment horizontal="left"/>
    </xf>
    <xf numFmtId="168" fontId="16" fillId="2" borderId="0" xfId="0" applyNumberFormat="1" applyFont="1" applyFill="1" applyAlignment="1" applyProtection="1">
      <alignment horizontal="center"/>
      <protection locked="0"/>
    </xf>
    <xf numFmtId="168" fontId="16" fillId="2" borderId="24" xfId="0" applyNumberFormat="1" applyFont="1" applyFill="1" applyBorder="1" applyAlignment="1" applyProtection="1">
      <alignment horizontal="center"/>
      <protection locked="0"/>
    </xf>
    <xf numFmtId="165" fontId="18" fillId="7" borderId="19" xfId="0" applyNumberFormat="1" applyFont="1" applyFill="1" applyBorder="1" applyAlignment="1">
      <alignment horizontal="right" indent="1"/>
    </xf>
    <xf numFmtId="165" fontId="18" fillId="7" borderId="0" xfId="0" applyNumberFormat="1" applyFont="1" applyFill="1" applyAlignment="1">
      <alignment horizontal="right" indent="1"/>
    </xf>
    <xf numFmtId="165" fontId="18" fillId="7" borderId="24" xfId="0" applyNumberFormat="1" applyFont="1" applyFill="1" applyBorder="1" applyAlignment="1">
      <alignment horizontal="right" indent="1"/>
    </xf>
    <xf numFmtId="0" fontId="18" fillId="0" borderId="28" xfId="0" applyFont="1" applyBorder="1" applyAlignment="1">
      <alignment horizontal="left"/>
    </xf>
    <xf numFmtId="0" fontId="18" fillId="0" borderId="29" xfId="0" applyFont="1" applyBorder="1" applyAlignment="1">
      <alignment horizontal="left"/>
    </xf>
    <xf numFmtId="0" fontId="18" fillId="0" borderId="30" xfId="0" applyFont="1" applyBorder="1" applyAlignment="1">
      <alignment horizontal="left"/>
    </xf>
    <xf numFmtId="0" fontId="18" fillId="0" borderId="20" xfId="0" applyFont="1" applyBorder="1" applyAlignment="1">
      <alignment horizontal="left"/>
    </xf>
    <xf numFmtId="0" fontId="18" fillId="0" borderId="21" xfId="0" applyFont="1" applyBorder="1" applyAlignment="1">
      <alignment horizontal="left"/>
    </xf>
    <xf numFmtId="0" fontId="18" fillId="0" borderId="22" xfId="0" applyFont="1" applyBorder="1" applyAlignment="1">
      <alignment horizontal="left"/>
    </xf>
    <xf numFmtId="0" fontId="18" fillId="0" borderId="24" xfId="0" applyFont="1" applyBorder="1" applyAlignment="1">
      <alignment horizontal="left"/>
    </xf>
    <xf numFmtId="0" fontId="18" fillId="0" borderId="25" xfId="0" applyFont="1" applyBorder="1" applyAlignment="1">
      <alignment horizontal="left"/>
    </xf>
    <xf numFmtId="0" fontId="18" fillId="0" borderId="26" xfId="0" applyFont="1" applyBorder="1" applyAlignment="1">
      <alignment horizontal="left"/>
    </xf>
    <xf numFmtId="0" fontId="18" fillId="0" borderId="27" xfId="0" applyFont="1" applyBorder="1" applyAlignment="1">
      <alignment horizontal="left"/>
    </xf>
    <xf numFmtId="0" fontId="18" fillId="3" borderId="28" xfId="0" applyFont="1" applyFill="1" applyBorder="1" applyAlignment="1">
      <alignment horizontal="left"/>
    </xf>
    <xf numFmtId="0" fontId="18" fillId="3" borderId="29" xfId="0" applyFont="1" applyFill="1" applyBorder="1" applyAlignment="1">
      <alignment horizontal="left"/>
    </xf>
    <xf numFmtId="0" fontId="18" fillId="3" borderId="30"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0" fontId="3" fillId="2" borderId="4" xfId="0" applyFont="1" applyFill="1" applyBorder="1" applyAlignment="1">
      <alignment horizontal="left"/>
    </xf>
    <xf numFmtId="0" fontId="3" fillId="2" borderId="0" xfId="0" applyFont="1" applyFill="1" applyAlignment="1">
      <alignment horizontal="left"/>
    </xf>
    <xf numFmtId="0" fontId="3" fillId="2" borderId="5" xfId="0" applyFont="1" applyFill="1" applyBorder="1" applyAlignment="1">
      <alignment horizontal="left"/>
    </xf>
  </cellXfs>
  <cellStyles count="3">
    <cellStyle name="Lien hypertexte" xfId="2" builtinId="8"/>
    <cellStyle name="Monétaire 2" xfId="1" xr:uid="{AB27000A-ABBA-4914-8D9C-05CEA16E7D8E}"/>
    <cellStyle name="Normal" xfId="0" builtinId="0"/>
  </cellStyles>
  <dxfs count="57">
    <dxf>
      <font>
        <color rgb="FF9C0006"/>
      </font>
      <fill>
        <patternFill>
          <bgColor rgb="FFFFC7CE"/>
        </patternFill>
      </fill>
    </dxf>
    <dxf>
      <font>
        <color rgb="FF006100"/>
      </font>
      <fill>
        <patternFill>
          <bgColor rgb="FFC6EFCE"/>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2" tint="-0.89996032593768116"/>
      </font>
      <fill>
        <patternFill>
          <bgColor theme="0" tint="-0.14996795556505021"/>
        </patternFill>
      </fill>
    </dxf>
    <dxf>
      <font>
        <color rgb="FFFF0000"/>
      </font>
    </dxf>
    <dxf>
      <font>
        <color theme="2" tint="-0.89996032593768116"/>
      </font>
      <fill>
        <patternFill>
          <bgColor theme="0" tint="-0.14996795556505021"/>
        </patternFill>
      </fill>
    </dxf>
    <dxf>
      <font>
        <color rgb="FFFF0000"/>
      </font>
    </dxf>
    <dxf>
      <font>
        <color theme="2" tint="-0.89996032593768116"/>
      </font>
      <fill>
        <patternFill>
          <bgColor theme="0" tint="-0.14996795556505021"/>
        </patternFill>
      </fill>
    </dxf>
    <dxf>
      <font>
        <color rgb="FFFF0000"/>
      </font>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color theme="2" tint="-0.89996032593768116"/>
      </font>
      <fill>
        <patternFill>
          <bgColor theme="0" tint="-0.14996795556505021"/>
        </patternFill>
      </fill>
      <border>
        <left/>
        <right/>
        <top/>
        <bottom/>
        <vertical/>
        <horizontal/>
      </border>
    </dxf>
    <dxf>
      <font>
        <b/>
        <i val="0"/>
        <color theme="2" tint="-0.89996032593768116"/>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rgb="FFFF0000"/>
      </font>
      <border>
        <left/>
        <right/>
        <top/>
        <bottom/>
        <vertical/>
        <horizontal/>
      </border>
    </dxf>
    <dxf>
      <font>
        <color theme="1" tint="4.9989318521683403E-2"/>
      </font>
      <fill>
        <patternFill>
          <bgColor theme="0" tint="-0.14996795556505021"/>
        </patternFill>
      </fill>
      <border>
        <left/>
        <right/>
        <top/>
        <bottom/>
        <vertical/>
        <horizontal/>
      </border>
    </dxf>
    <dxf>
      <font>
        <color theme="2" tint="-0.89996032593768116"/>
      </font>
    </dxf>
    <dxf>
      <font>
        <b/>
        <i val="0"/>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b/>
        <i val="0"/>
        <color theme="0"/>
      </font>
      <fill>
        <patternFill patternType="solid">
          <fgColor theme="0"/>
          <bgColor theme="0"/>
        </patternFill>
      </fill>
      <border>
        <left/>
        <right/>
        <top/>
        <bottom/>
        <vertical/>
        <horizontal/>
      </border>
    </dxf>
    <dxf>
      <fill>
        <patternFill>
          <bgColor theme="0" tint="-0.14996795556505021"/>
        </patternFill>
      </fill>
      <border>
        <left/>
        <right/>
        <top/>
        <bottom/>
        <vertical/>
        <horizontal/>
      </border>
    </dxf>
    <dxf>
      <font>
        <color rgb="FFFF0000"/>
      </font>
    </dxf>
    <dxf>
      <font>
        <color rgb="FFFF0000"/>
      </font>
    </dxf>
    <dxf>
      <font>
        <color rgb="FFFF0000"/>
      </font>
    </dxf>
    <dxf>
      <font>
        <color rgb="FFFF0000"/>
      </font>
    </dxf>
    <dxf>
      <font>
        <b val="0"/>
        <i/>
        <color theme="2" tint="-0.89996032593768116"/>
      </font>
      <fill>
        <patternFill>
          <bgColor theme="0" tint="-0.14996795556505021"/>
        </patternFill>
      </fill>
      <border>
        <left/>
        <right/>
        <top/>
        <bottom/>
        <vertical/>
        <horizontal/>
      </border>
    </dxf>
    <dxf>
      <font>
        <b/>
        <i val="0"/>
        <color theme="1" tint="4.9989318521683403E-2"/>
      </font>
      <fill>
        <patternFill patternType="none">
          <bgColor auto="1"/>
        </patternFill>
      </fill>
    </dxf>
    <dxf>
      <font>
        <color rgb="FFFF000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169668</xdr:colOff>
      <xdr:row>1</xdr:row>
      <xdr:rowOff>29308</xdr:rowOff>
    </xdr:from>
    <xdr:to>
      <xdr:col>1</xdr:col>
      <xdr:colOff>1461233</xdr:colOff>
      <xdr:row>4</xdr:row>
      <xdr:rowOff>155068</xdr:rowOff>
    </xdr:to>
    <xdr:pic>
      <xdr:nvPicPr>
        <xdr:cNvPr id="2" name="Image 1">
          <a:extLst>
            <a:ext uri="{FF2B5EF4-FFF2-40B4-BE49-F238E27FC236}">
              <a16:creationId xmlns:a16="http://schemas.microsoft.com/office/drawing/2014/main" id="{2C045A3C-62E6-4220-A245-0E49EAABEB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593" y="181708"/>
          <a:ext cx="1291565" cy="6591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pna10\Mes%20donn&#233;es%20locales\T&#233;l&#233;chargements\inscription%20Laurie%20Jacq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
      <sheetName val="Procédure"/>
      <sheetName val="Fiche d'inscription"/>
      <sheetName val="Données"/>
    </sheetNames>
    <sheetDataSet>
      <sheetData sheetId="0">
        <row r="4">
          <cell r="B4" t="str">
            <v>1 inscription de la même famille</v>
          </cell>
        </row>
      </sheetData>
      <sheetData sheetId="1"/>
      <sheetData sheetId="2"/>
      <sheetData sheetId="3">
        <row r="1">
          <cell r="A1" t="str">
            <v>Sélectionner frais de carabine</v>
          </cell>
          <cell r="B1" t="str">
            <v>Sélectionner le rang dans la famille</v>
          </cell>
        </row>
        <row r="2">
          <cell r="A2" t="str">
            <v>Frais de carabine - 2X/sem</v>
          </cell>
          <cell r="B2" t="str">
            <v>1 inscription de la même famille</v>
          </cell>
        </row>
        <row r="3">
          <cell r="A3" t="str">
            <v>Frais de carabine - 2X/sem partagée</v>
          </cell>
          <cell r="B3" t="str">
            <v>2e inscription de la même famille</v>
          </cell>
        </row>
        <row r="4">
          <cell r="A4" t="str">
            <v>Frais de carabine - 1X/sem</v>
          </cell>
          <cell r="B4" t="str">
            <v>3e inscription de la même famille</v>
          </cell>
        </row>
        <row r="5">
          <cell r="B5" t="str">
            <v>4e inscription de la même famille</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zone4.ca/regist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94C1-4EAA-48EF-8689-DA44D387AA88}">
  <dimension ref="B1:K35"/>
  <sheetViews>
    <sheetView showGridLines="0" topLeftCell="A4" workbookViewId="0">
      <selection activeCell="C19" sqref="C19"/>
    </sheetView>
  </sheetViews>
  <sheetFormatPr baseColWidth="10" defaultColWidth="11.42578125" defaultRowHeight="15"/>
  <cols>
    <col min="1" max="1" width="2.42578125" customWidth="1"/>
    <col min="2" max="2" width="3.7109375" style="16" customWidth="1"/>
  </cols>
  <sheetData>
    <row r="1" spans="2:11" ht="4.5" customHeight="1" thickBot="1"/>
    <row r="2" spans="2:11" ht="17.25" customHeight="1" thickBot="1">
      <c r="B2" s="90" t="s">
        <v>49</v>
      </c>
      <c r="C2" s="91"/>
      <c r="D2" s="91"/>
      <c r="E2" s="91"/>
      <c r="F2" s="91"/>
      <c r="G2" s="91"/>
      <c r="H2" s="91"/>
      <c r="I2" s="91"/>
      <c r="J2" s="91"/>
      <c r="K2" s="92"/>
    </row>
    <row r="3" spans="2:11" ht="17.25" customHeight="1">
      <c r="B3" s="17" t="s">
        <v>43</v>
      </c>
      <c r="C3" t="s">
        <v>56</v>
      </c>
      <c r="K3" s="18"/>
    </row>
    <row r="4" spans="2:11" ht="17.25" customHeight="1">
      <c r="B4" s="19"/>
      <c r="C4" s="20" t="s">
        <v>64</v>
      </c>
      <c r="D4" s="21"/>
      <c r="E4" s="21"/>
      <c r="F4" s="21"/>
      <c r="G4" s="21"/>
      <c r="H4" s="21"/>
      <c r="K4" s="18"/>
    </row>
    <row r="5" spans="2:11" ht="17.25" customHeight="1">
      <c r="B5" s="22" t="s">
        <v>44</v>
      </c>
      <c r="C5" t="s">
        <v>57</v>
      </c>
      <c r="K5" s="18"/>
    </row>
    <row r="6" spans="2:11" ht="17.25" customHeight="1">
      <c r="B6" s="22" t="s">
        <v>45</v>
      </c>
      <c r="C6" t="s">
        <v>58</v>
      </c>
      <c r="K6" s="18"/>
    </row>
    <row r="7" spans="2:11" ht="17.25" customHeight="1">
      <c r="B7" s="22" t="s">
        <v>46</v>
      </c>
      <c r="C7" t="s">
        <v>59</v>
      </c>
      <c r="K7" s="18"/>
    </row>
    <row r="8" spans="2:11" ht="17.25" customHeight="1">
      <c r="B8" s="22" t="s">
        <v>47</v>
      </c>
      <c r="C8" t="s">
        <v>60</v>
      </c>
      <c r="K8" s="18"/>
    </row>
    <row r="9" spans="2:11" ht="17.25" customHeight="1">
      <c r="B9" s="22" t="s">
        <v>48</v>
      </c>
      <c r="C9" t="s">
        <v>69</v>
      </c>
      <c r="K9" s="18"/>
    </row>
    <row r="10" spans="2:11">
      <c r="B10" s="22"/>
      <c r="C10" t="s">
        <v>70</v>
      </c>
      <c r="K10" s="18"/>
    </row>
    <row r="11" spans="2:11" ht="17.25" customHeight="1">
      <c r="B11" s="22" t="s">
        <v>50</v>
      </c>
      <c r="C11" t="s">
        <v>65</v>
      </c>
      <c r="K11" s="18"/>
    </row>
    <row r="12" spans="2:11" ht="17.25" customHeight="1">
      <c r="B12" s="22" t="s">
        <v>51</v>
      </c>
      <c r="C12" t="s">
        <v>61</v>
      </c>
      <c r="K12" s="18"/>
    </row>
    <row r="13" spans="2:11">
      <c r="B13" s="22"/>
      <c r="C13" t="s">
        <v>73</v>
      </c>
      <c r="K13" s="18"/>
    </row>
    <row r="14" spans="2:11">
      <c r="B14" s="22"/>
      <c r="C14" t="s">
        <v>66</v>
      </c>
      <c r="K14" s="18"/>
    </row>
    <row r="15" spans="2:11">
      <c r="B15" s="22"/>
      <c r="C15" t="s">
        <v>53</v>
      </c>
      <c r="K15" s="18"/>
    </row>
    <row r="16" spans="2:11" ht="17.25" customHeight="1">
      <c r="B16" s="22" t="s">
        <v>52</v>
      </c>
      <c r="C16" t="s">
        <v>55</v>
      </c>
      <c r="K16" s="18"/>
    </row>
    <row r="17" spans="2:11">
      <c r="B17" s="22"/>
      <c r="C17" t="s">
        <v>72</v>
      </c>
      <c r="K17" s="18"/>
    </row>
    <row r="18" spans="2:11">
      <c r="B18" s="22"/>
      <c r="C18" t="s">
        <v>71</v>
      </c>
      <c r="K18" s="18"/>
    </row>
    <row r="19" spans="2:11">
      <c r="B19" s="22"/>
      <c r="C19" t="s">
        <v>79</v>
      </c>
      <c r="K19" s="18"/>
    </row>
    <row r="20" spans="2:11">
      <c r="B20" s="22"/>
      <c r="C20" t="s">
        <v>62</v>
      </c>
      <c r="K20" s="18"/>
    </row>
    <row r="21" spans="2:11" ht="17.25" customHeight="1">
      <c r="B21" s="22"/>
      <c r="C21" s="23" t="s">
        <v>63</v>
      </c>
      <c r="K21" s="18"/>
    </row>
    <row r="22" spans="2:11" ht="17.25" customHeight="1">
      <c r="B22" s="22"/>
      <c r="C22" t="s">
        <v>86</v>
      </c>
      <c r="K22" s="18"/>
    </row>
    <row r="23" spans="2:11">
      <c r="B23" s="22"/>
      <c r="C23" t="s">
        <v>87</v>
      </c>
      <c r="K23" s="18"/>
    </row>
    <row r="24" spans="2:11" ht="17.25" customHeight="1">
      <c r="B24" s="22"/>
      <c r="C24" t="s">
        <v>88</v>
      </c>
      <c r="K24" s="18"/>
    </row>
    <row r="25" spans="2:11">
      <c r="B25" s="22"/>
      <c r="C25" t="s">
        <v>89</v>
      </c>
      <c r="K25" s="18"/>
    </row>
    <row r="26" spans="2:11">
      <c r="B26" s="22"/>
      <c r="C26" t="s">
        <v>81</v>
      </c>
      <c r="K26" s="18"/>
    </row>
    <row r="27" spans="2:11">
      <c r="B27" s="22"/>
      <c r="C27" t="s">
        <v>82</v>
      </c>
      <c r="K27" s="18"/>
    </row>
    <row r="28" spans="2:11" ht="17.25" customHeight="1">
      <c r="B28" s="22" t="s">
        <v>54</v>
      </c>
      <c r="C28" t="s">
        <v>67</v>
      </c>
      <c r="K28" s="18"/>
    </row>
    <row r="29" spans="2:11" ht="17.25" customHeight="1">
      <c r="B29" s="22"/>
      <c r="C29" t="s">
        <v>83</v>
      </c>
      <c r="K29" s="18"/>
    </row>
    <row r="30" spans="2:11" ht="17.25" customHeight="1">
      <c r="B30" s="22"/>
      <c r="C30" t="s">
        <v>68</v>
      </c>
      <c r="K30" s="18"/>
    </row>
    <row r="31" spans="2:11" ht="17.25" customHeight="1">
      <c r="B31" s="22" t="s">
        <v>74</v>
      </c>
      <c r="C31" t="s">
        <v>75</v>
      </c>
      <c r="K31" s="18"/>
    </row>
    <row r="32" spans="2:11">
      <c r="B32" s="22"/>
      <c r="C32" s="27" t="s">
        <v>170</v>
      </c>
      <c r="K32" s="18"/>
    </row>
    <row r="33" spans="2:11" ht="17.25" customHeight="1">
      <c r="B33" s="22" t="s">
        <v>76</v>
      </c>
      <c r="C33" t="s">
        <v>77</v>
      </c>
      <c r="K33" s="18"/>
    </row>
    <row r="34" spans="2:11">
      <c r="B34" s="22"/>
      <c r="C34" t="s">
        <v>78</v>
      </c>
      <c r="K34" s="18"/>
    </row>
    <row r="35" spans="2:11" ht="6" customHeight="1" thickBot="1">
      <c r="B35" s="24"/>
      <c r="C35" s="25"/>
      <c r="D35" s="25"/>
      <c r="E35" s="25"/>
      <c r="F35" s="25"/>
      <c r="G35" s="25"/>
      <c r="H35" s="25"/>
      <c r="I35" s="25"/>
      <c r="J35" s="25"/>
      <c r="K35" s="26"/>
    </row>
  </sheetData>
  <mergeCells count="1">
    <mergeCell ref="B2: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42B2-D83E-4BB1-B5FC-124F9ABBF77F}">
  <dimension ref="B2:K169"/>
  <sheetViews>
    <sheetView showGridLines="0" showRowColHeaders="0" tabSelected="1" showRuler="0" zoomScale="130" zoomScaleNormal="130" zoomScalePageLayoutView="130" workbookViewId="0">
      <selection activeCell="D8" sqref="D8:H8"/>
    </sheetView>
  </sheetViews>
  <sheetFormatPr baseColWidth="10" defaultColWidth="11.42578125" defaultRowHeight="12"/>
  <cols>
    <col min="1" max="1" width="2.42578125" style="41" customWidth="1"/>
    <col min="2" max="2" width="26.7109375" style="41" customWidth="1"/>
    <col min="3" max="3" width="2.140625" style="41" customWidth="1"/>
    <col min="4" max="4" width="23.7109375" style="41" customWidth="1"/>
    <col min="5" max="5" width="1.7109375" style="41" customWidth="1"/>
    <col min="6" max="6" width="27.28515625" style="41" customWidth="1"/>
    <col min="7" max="7" width="3.42578125" style="41" customWidth="1"/>
    <col min="8" max="8" width="23.140625" style="41" customWidth="1"/>
    <col min="9" max="9" width="1.7109375" style="41" customWidth="1"/>
    <col min="10" max="10" width="2.7109375" style="41" customWidth="1"/>
    <col min="11" max="16384" width="11.42578125" style="41"/>
  </cols>
  <sheetData>
    <row r="2" spans="2:11" ht="15" customHeight="1">
      <c r="B2" s="39"/>
      <c r="C2" s="40"/>
      <c r="D2" s="40"/>
      <c r="E2" s="40"/>
      <c r="F2" s="133" t="s">
        <v>99</v>
      </c>
      <c r="G2" s="133"/>
      <c r="H2" s="134"/>
    </row>
    <row r="3" spans="2:11">
      <c r="B3" s="42"/>
      <c r="F3" s="135"/>
      <c r="G3" s="135"/>
      <c r="H3" s="136"/>
    </row>
    <row r="4" spans="2:11" ht="15">
      <c r="B4" s="42"/>
      <c r="F4" s="43"/>
      <c r="G4" s="44"/>
      <c r="H4" s="45" t="s">
        <v>100</v>
      </c>
    </row>
    <row r="5" spans="2:11" ht="12.75">
      <c r="B5" s="42"/>
      <c r="H5" s="85" t="s">
        <v>172</v>
      </c>
    </row>
    <row r="6" spans="2:11" ht="18.75" customHeight="1">
      <c r="B6" s="106" t="s">
        <v>105</v>
      </c>
      <c r="C6" s="107"/>
      <c r="D6" s="107"/>
      <c r="E6" s="107"/>
      <c r="F6" s="107"/>
      <c r="G6" s="107"/>
      <c r="H6" s="108"/>
    </row>
    <row r="7" spans="2:11" ht="6" customHeight="1">
      <c r="B7" s="42"/>
      <c r="H7" s="46"/>
    </row>
    <row r="8" spans="2:11" ht="13.5" customHeight="1">
      <c r="B8" s="42" t="s">
        <v>159</v>
      </c>
      <c r="D8" s="139"/>
      <c r="E8" s="139"/>
      <c r="F8" s="139"/>
      <c r="G8" s="139"/>
      <c r="H8" s="140"/>
    </row>
    <row r="9" spans="2:11" ht="5.0999999999999996" customHeight="1">
      <c r="B9" s="42"/>
      <c r="H9" s="46"/>
    </row>
    <row r="10" spans="2:11" ht="13.5" customHeight="1">
      <c r="B10" s="42" t="s">
        <v>158</v>
      </c>
      <c r="D10" s="38"/>
      <c r="F10" s="41" t="s">
        <v>92</v>
      </c>
      <c r="G10" s="143" t="str">
        <f>IF(D10="","",(YEAR(DATE(2023,12,31))-YEAR(D10)) &amp; " ans")</f>
        <v/>
      </c>
      <c r="H10" s="144"/>
      <c r="K10" s="47"/>
    </row>
    <row r="11" spans="2:11" ht="5.0999999999999996" customHeight="1">
      <c r="B11" s="42"/>
      <c r="H11" s="46"/>
    </row>
    <row r="12" spans="2:11" ht="13.5" customHeight="1">
      <c r="B12" s="42" t="s">
        <v>21</v>
      </c>
      <c r="D12" s="29"/>
      <c r="F12" s="41" t="s">
        <v>176</v>
      </c>
      <c r="G12" s="145"/>
      <c r="H12" s="146"/>
    </row>
    <row r="13" spans="2:11" ht="5.0999999999999996" customHeight="1">
      <c r="B13" s="42"/>
      <c r="H13" s="46"/>
    </row>
    <row r="14" spans="2:11">
      <c r="B14" s="115" t="s">
        <v>102</v>
      </c>
      <c r="C14" s="116"/>
      <c r="D14" s="116"/>
      <c r="E14" s="116"/>
      <c r="F14" s="116"/>
      <c r="G14" s="116"/>
      <c r="H14" s="117"/>
      <c r="K14" s="48"/>
    </row>
    <row r="15" spans="2:11" ht="6" customHeight="1">
      <c r="B15" s="42"/>
      <c r="H15" s="46"/>
    </row>
    <row r="16" spans="2:11" ht="13.5" customHeight="1">
      <c r="B16" s="42" t="s">
        <v>22</v>
      </c>
      <c r="D16" s="29"/>
      <c r="F16" s="41" t="s">
        <v>94</v>
      </c>
      <c r="G16" s="129"/>
      <c r="H16" s="130"/>
    </row>
    <row r="17" spans="2:8" ht="5.0999999999999996" customHeight="1">
      <c r="B17" s="42"/>
      <c r="H17" s="46"/>
    </row>
    <row r="18" spans="2:8" ht="13.5" customHeight="1">
      <c r="B18" s="42" t="s">
        <v>23</v>
      </c>
      <c r="D18" s="29"/>
      <c r="F18" s="41" t="s">
        <v>25</v>
      </c>
      <c r="G18" s="141"/>
      <c r="H18" s="130"/>
    </row>
    <row r="19" spans="2:8" ht="5.0999999999999996" customHeight="1">
      <c r="B19" s="42"/>
      <c r="H19" s="46"/>
    </row>
    <row r="20" spans="2:8" ht="13.5" customHeight="1">
      <c r="B20" s="42" t="s">
        <v>24</v>
      </c>
      <c r="D20" s="29"/>
      <c r="G20" s="142"/>
      <c r="H20" s="128"/>
    </row>
    <row r="21" spans="2:8" ht="4.5" customHeight="1">
      <c r="B21" s="42"/>
      <c r="H21" s="46"/>
    </row>
    <row r="22" spans="2:8">
      <c r="B22" s="120" t="s">
        <v>26</v>
      </c>
      <c r="C22" s="109"/>
      <c r="D22" s="109"/>
      <c r="E22" s="109"/>
      <c r="F22" s="109"/>
      <c r="G22" s="51"/>
      <c r="H22" s="46"/>
    </row>
    <row r="23" spans="2:8" ht="5.25" customHeight="1">
      <c r="B23" s="52"/>
      <c r="C23" s="53"/>
      <c r="D23" s="53"/>
      <c r="E23" s="53"/>
      <c r="F23" s="53"/>
      <c r="G23" s="53"/>
      <c r="H23" s="46"/>
    </row>
    <row r="24" spans="2:8" ht="13.5" customHeight="1">
      <c r="B24" s="42" t="s">
        <v>160</v>
      </c>
      <c r="D24" s="29"/>
      <c r="F24" s="41" t="s">
        <v>25</v>
      </c>
      <c r="G24" s="129"/>
      <c r="H24" s="130"/>
    </row>
    <row r="25" spans="2:8" ht="5.0999999999999996" customHeight="1">
      <c r="B25" s="42"/>
      <c r="H25" s="46"/>
    </row>
    <row r="26" spans="2:8" ht="13.5" customHeight="1">
      <c r="B26" s="42" t="s">
        <v>24</v>
      </c>
      <c r="D26" s="29"/>
      <c r="F26" s="41" t="s">
        <v>27</v>
      </c>
      <c r="G26" s="129"/>
      <c r="H26" s="130"/>
    </row>
    <row r="27" spans="2:8" ht="5.0999999999999996" customHeight="1">
      <c r="B27" s="42"/>
      <c r="H27" s="46"/>
    </row>
    <row r="28" spans="2:8" ht="13.5" customHeight="1">
      <c r="B28" s="42" t="s">
        <v>161</v>
      </c>
      <c r="D28" s="29"/>
      <c r="F28" s="41" t="s">
        <v>25</v>
      </c>
      <c r="G28" s="129"/>
      <c r="H28" s="130"/>
    </row>
    <row r="29" spans="2:8" ht="5.0999999999999996" customHeight="1">
      <c r="B29" s="42"/>
      <c r="H29" s="46"/>
    </row>
    <row r="30" spans="2:8" ht="13.5" customHeight="1">
      <c r="B30" s="42" t="s">
        <v>24</v>
      </c>
      <c r="D30" s="29"/>
      <c r="F30" s="41" t="s">
        <v>27</v>
      </c>
      <c r="G30" s="129"/>
      <c r="H30" s="130"/>
    </row>
    <row r="31" spans="2:8" ht="5.0999999999999996" customHeight="1">
      <c r="B31" s="42"/>
      <c r="H31" s="46"/>
    </row>
    <row r="32" spans="2:8">
      <c r="B32" s="115" t="s">
        <v>103</v>
      </c>
      <c r="C32" s="116"/>
      <c r="D32" s="116"/>
      <c r="E32" s="116"/>
      <c r="F32" s="116"/>
      <c r="G32" s="116"/>
      <c r="H32" s="117"/>
    </row>
    <row r="33" spans="2:8" ht="4.5" customHeight="1">
      <c r="B33" s="50"/>
      <c r="C33" s="51"/>
      <c r="D33" s="51"/>
      <c r="E33" s="51"/>
      <c r="F33" s="51"/>
      <c r="G33" s="51"/>
      <c r="H33" s="54"/>
    </row>
    <row r="34" spans="2:8" ht="13.5" customHeight="1">
      <c r="B34" s="42" t="s">
        <v>80</v>
      </c>
      <c r="D34" s="131" t="s">
        <v>28</v>
      </c>
      <c r="E34" s="131"/>
      <c r="F34" s="131"/>
      <c r="G34" s="131"/>
      <c r="H34" s="132"/>
    </row>
    <row r="35" spans="2:8" ht="5.0999999999999996" customHeight="1">
      <c r="B35" s="42"/>
      <c r="H35" s="46"/>
    </row>
    <row r="36" spans="2:8" ht="13.5" customHeight="1">
      <c r="B36" s="55" t="s">
        <v>113</v>
      </c>
      <c r="C36" s="51"/>
      <c r="D36" s="125"/>
      <c r="E36" s="126"/>
      <c r="F36" s="126"/>
      <c r="G36" s="126"/>
      <c r="H36" s="127"/>
    </row>
    <row r="37" spans="2:8" ht="5.0999999999999996" customHeight="1">
      <c r="B37" s="42"/>
      <c r="H37" s="46"/>
    </row>
    <row r="38" spans="2:8" ht="13.5" customHeight="1">
      <c r="B38" s="42" t="s">
        <v>124</v>
      </c>
      <c r="D38" s="28" t="s">
        <v>28</v>
      </c>
      <c r="G38" s="119"/>
      <c r="H38" s="128"/>
    </row>
    <row r="39" spans="2:8" ht="5.0999999999999996" customHeight="1">
      <c r="B39" s="42"/>
      <c r="H39" s="46"/>
    </row>
    <row r="40" spans="2:8" ht="13.5" customHeight="1">
      <c r="B40" s="42" t="s">
        <v>125</v>
      </c>
      <c r="D40" s="28" t="s">
        <v>28</v>
      </c>
      <c r="F40" s="56" t="s">
        <v>134</v>
      </c>
      <c r="G40" s="102"/>
      <c r="H40" s="103"/>
    </row>
    <row r="41" spans="2:8" ht="5.0999999999999996" customHeight="1">
      <c r="B41" s="42"/>
      <c r="H41" s="46"/>
    </row>
    <row r="42" spans="2:8" ht="13.5" customHeight="1">
      <c r="B42" s="42" t="s">
        <v>135</v>
      </c>
      <c r="D42" s="28" t="s">
        <v>28</v>
      </c>
      <c r="F42" s="56" t="s">
        <v>133</v>
      </c>
      <c r="G42" s="102"/>
      <c r="H42" s="103"/>
    </row>
    <row r="43" spans="2:8" ht="5.0999999999999996" customHeight="1">
      <c r="B43" s="42"/>
      <c r="H43" s="46"/>
    </row>
    <row r="44" spans="2:8" ht="13.5" customHeight="1">
      <c r="B44" s="42" t="s">
        <v>126</v>
      </c>
      <c r="D44" s="28" t="s">
        <v>28</v>
      </c>
      <c r="H44" s="46"/>
    </row>
    <row r="45" spans="2:8" ht="5.0999999999999996" customHeight="1">
      <c r="B45" s="42"/>
      <c r="H45" s="46"/>
    </row>
    <row r="46" spans="2:8" ht="13.5" customHeight="1">
      <c r="B46" s="42" t="s">
        <v>127</v>
      </c>
      <c r="D46" s="28" t="s">
        <v>28</v>
      </c>
      <c r="H46" s="46"/>
    </row>
    <row r="47" spans="2:8" ht="5.0999999999999996" customHeight="1">
      <c r="B47" s="42"/>
      <c r="H47" s="46"/>
    </row>
    <row r="48" spans="2:8" ht="13.5" customHeight="1">
      <c r="B48" s="42" t="s">
        <v>128</v>
      </c>
      <c r="D48" s="28" t="s">
        <v>28</v>
      </c>
      <c r="H48" s="46"/>
    </row>
    <row r="49" spans="2:8" ht="5.0999999999999996" customHeight="1">
      <c r="B49" s="42"/>
      <c r="H49" s="46"/>
    </row>
    <row r="50" spans="2:8" ht="13.5" customHeight="1">
      <c r="B50" s="42" t="s">
        <v>132</v>
      </c>
      <c r="D50" s="28" t="s">
        <v>28</v>
      </c>
      <c r="H50" s="46"/>
    </row>
    <row r="51" spans="2:8" ht="5.0999999999999996" customHeight="1">
      <c r="B51" s="42"/>
      <c r="H51" s="46"/>
    </row>
    <row r="52" spans="2:8" ht="13.5" customHeight="1">
      <c r="B52" s="42" t="s">
        <v>129</v>
      </c>
      <c r="D52" s="28" t="s">
        <v>28</v>
      </c>
      <c r="F52" s="56" t="s">
        <v>133</v>
      </c>
      <c r="G52" s="102"/>
      <c r="H52" s="103"/>
    </row>
    <row r="53" spans="2:8" ht="5.0999999999999996" customHeight="1">
      <c r="B53" s="42"/>
      <c r="H53" s="46"/>
    </row>
    <row r="54" spans="2:8" ht="13.5" customHeight="1">
      <c r="B54" s="42" t="s">
        <v>131</v>
      </c>
      <c r="D54" s="28" t="s">
        <v>28</v>
      </c>
      <c r="F54" s="56" t="s">
        <v>133</v>
      </c>
      <c r="G54" s="102"/>
      <c r="H54" s="103"/>
    </row>
    <row r="55" spans="2:8" ht="5.0999999999999996" customHeight="1">
      <c r="B55" s="42"/>
      <c r="H55" s="46"/>
    </row>
    <row r="56" spans="2:8" ht="13.5" customHeight="1">
      <c r="B56" s="42" t="s">
        <v>130</v>
      </c>
      <c r="D56" s="28" t="s">
        <v>28</v>
      </c>
      <c r="F56" s="56" t="s">
        <v>137</v>
      </c>
      <c r="G56" s="123"/>
      <c r="H56" s="124"/>
    </row>
    <row r="57" spans="2:8" ht="5.0999999999999996" customHeight="1">
      <c r="B57" s="42"/>
      <c r="H57" s="46"/>
    </row>
    <row r="58" spans="2:8" ht="13.5" customHeight="1">
      <c r="B58" s="42"/>
      <c r="D58" s="57"/>
      <c r="F58" s="56" t="s">
        <v>136</v>
      </c>
      <c r="G58" s="102"/>
      <c r="H58" s="103"/>
    </row>
    <row r="59" spans="2:8" ht="5.0999999999999996" customHeight="1">
      <c r="B59" s="42"/>
      <c r="H59" s="46"/>
    </row>
    <row r="60" spans="2:8">
      <c r="B60" s="115" t="s">
        <v>104</v>
      </c>
      <c r="C60" s="116"/>
      <c r="D60" s="116"/>
      <c r="E60" s="116"/>
      <c r="F60" s="116"/>
      <c r="G60" s="116"/>
      <c r="H60" s="117"/>
    </row>
    <row r="61" spans="2:8" ht="5.0999999999999996" customHeight="1">
      <c r="B61" s="42"/>
      <c r="H61" s="46"/>
    </row>
    <row r="62" spans="2:8" ht="13.5" customHeight="1">
      <c r="B62" s="118" t="s">
        <v>95</v>
      </c>
      <c r="C62" s="119"/>
      <c r="D62" s="119"/>
      <c r="F62" s="121"/>
      <c r="G62" s="121"/>
      <c r="H62" s="122"/>
    </row>
    <row r="63" spans="2:8" ht="5.0999999999999996" customHeight="1">
      <c r="B63" s="42"/>
      <c r="H63" s="46"/>
    </row>
    <row r="64" spans="2:8" ht="13.5" customHeight="1">
      <c r="B64" s="58" t="s">
        <v>145</v>
      </c>
      <c r="D64" s="30" t="s">
        <v>28</v>
      </c>
      <c r="E64" s="59"/>
      <c r="F64" s="56" t="s">
        <v>133</v>
      </c>
      <c r="G64" s="102"/>
      <c r="H64" s="103"/>
    </row>
    <row r="65" spans="2:8" ht="4.5" customHeight="1">
      <c r="B65" s="58"/>
      <c r="D65" s="60"/>
      <c r="F65" s="53"/>
      <c r="G65" s="53"/>
      <c r="H65" s="49"/>
    </row>
    <row r="66" spans="2:8" ht="13.5" customHeight="1">
      <c r="B66" s="58" t="s">
        <v>157</v>
      </c>
      <c r="D66" s="60"/>
      <c r="F66" s="53"/>
      <c r="G66" s="53"/>
      <c r="H66" s="49"/>
    </row>
    <row r="67" spans="2:8" ht="4.5" customHeight="1">
      <c r="B67" s="58"/>
      <c r="D67" s="60"/>
      <c r="F67" s="53"/>
      <c r="G67" s="53"/>
      <c r="H67" s="49"/>
    </row>
    <row r="68" spans="2:8" ht="13.5" customHeight="1">
      <c r="B68" s="58" t="s">
        <v>138</v>
      </c>
      <c r="D68" s="30" t="s">
        <v>28</v>
      </c>
      <c r="E68" s="59"/>
      <c r="F68" s="56" t="s">
        <v>133</v>
      </c>
      <c r="G68" s="102" t="s">
        <v>28</v>
      </c>
      <c r="H68" s="103"/>
    </row>
    <row r="69" spans="2:8" ht="4.5" customHeight="1">
      <c r="B69" s="58"/>
      <c r="D69" s="60"/>
      <c r="F69" s="53"/>
      <c r="G69" s="53"/>
      <c r="H69" s="49"/>
    </row>
    <row r="70" spans="2:8" ht="13.5" customHeight="1">
      <c r="B70" s="58" t="s">
        <v>139</v>
      </c>
      <c r="D70" s="30" t="s">
        <v>28</v>
      </c>
      <c r="E70" s="59"/>
      <c r="F70" s="56" t="s">
        <v>133</v>
      </c>
      <c r="G70" s="102"/>
      <c r="H70" s="103"/>
    </row>
    <row r="71" spans="2:8" ht="4.5" customHeight="1">
      <c r="B71" s="58"/>
      <c r="D71" s="60"/>
      <c r="F71" s="53"/>
      <c r="G71" s="53"/>
      <c r="H71" s="49"/>
    </row>
    <row r="72" spans="2:8" ht="13.5" customHeight="1">
      <c r="B72" s="58" t="s">
        <v>140</v>
      </c>
      <c r="D72" s="30" t="s">
        <v>28</v>
      </c>
      <c r="E72" s="59"/>
      <c r="F72" s="56" t="s">
        <v>133</v>
      </c>
      <c r="G72" s="102" t="s">
        <v>147</v>
      </c>
      <c r="H72" s="103"/>
    </row>
    <row r="73" spans="2:8" ht="4.5" customHeight="1">
      <c r="B73" s="58"/>
      <c r="D73" s="60"/>
      <c r="F73" s="53"/>
      <c r="G73" s="53"/>
      <c r="H73" s="49"/>
    </row>
    <row r="74" spans="2:8" ht="13.5" customHeight="1">
      <c r="B74" s="58" t="s">
        <v>141</v>
      </c>
      <c r="D74" s="30" t="s">
        <v>28</v>
      </c>
      <c r="E74" s="59"/>
      <c r="F74" s="56" t="s">
        <v>133</v>
      </c>
      <c r="G74" s="102" t="s">
        <v>28</v>
      </c>
      <c r="H74" s="103"/>
    </row>
    <row r="75" spans="2:8" ht="4.5" customHeight="1">
      <c r="B75" s="58"/>
      <c r="D75" s="60"/>
      <c r="F75" s="53"/>
      <c r="G75" s="53"/>
      <c r="H75" s="49"/>
    </row>
    <row r="76" spans="2:8" ht="13.5" customHeight="1">
      <c r="B76" s="58" t="s">
        <v>142</v>
      </c>
      <c r="D76" s="30" t="s">
        <v>28</v>
      </c>
      <c r="E76" s="59"/>
      <c r="F76" s="56" t="s">
        <v>133</v>
      </c>
      <c r="G76" s="102" t="s">
        <v>28</v>
      </c>
      <c r="H76" s="103"/>
    </row>
    <row r="77" spans="2:8" ht="4.5" customHeight="1">
      <c r="B77" s="58"/>
      <c r="D77" s="60"/>
      <c r="F77" s="53"/>
      <c r="G77" s="53"/>
      <c r="H77" s="49"/>
    </row>
    <row r="78" spans="2:8" ht="13.5" customHeight="1">
      <c r="B78" s="58" t="s">
        <v>143</v>
      </c>
      <c r="D78" s="30" t="s">
        <v>28</v>
      </c>
      <c r="E78" s="59"/>
      <c r="F78" s="56" t="s">
        <v>133</v>
      </c>
      <c r="G78" s="102" t="s">
        <v>28</v>
      </c>
      <c r="H78" s="103"/>
    </row>
    <row r="79" spans="2:8" ht="4.5" customHeight="1">
      <c r="B79" s="58"/>
      <c r="D79" s="60"/>
      <c r="F79" s="53"/>
      <c r="G79" s="53"/>
      <c r="H79" s="49"/>
    </row>
    <row r="80" spans="2:8" ht="13.5" customHeight="1">
      <c r="B80" s="58" t="s">
        <v>144</v>
      </c>
      <c r="D80" s="30" t="s">
        <v>28</v>
      </c>
      <c r="E80" s="59"/>
      <c r="F80" s="56" t="s">
        <v>133</v>
      </c>
      <c r="G80" s="102" t="s">
        <v>28</v>
      </c>
      <c r="H80" s="103"/>
    </row>
    <row r="81" spans="2:8" ht="4.5" customHeight="1">
      <c r="B81" s="58"/>
      <c r="D81" s="60"/>
      <c r="F81" s="53"/>
      <c r="G81" s="53"/>
      <c r="H81" s="49"/>
    </row>
    <row r="82" spans="2:8" ht="13.5" customHeight="1">
      <c r="B82" s="58" t="s">
        <v>146</v>
      </c>
      <c r="D82" s="30" t="s">
        <v>28</v>
      </c>
      <c r="E82" s="59"/>
      <c r="F82" s="56" t="s">
        <v>133</v>
      </c>
      <c r="G82" s="102"/>
      <c r="H82" s="103"/>
    </row>
    <row r="83" spans="2:8" ht="5.0999999999999996" customHeight="1">
      <c r="B83" s="42"/>
      <c r="H83" s="46"/>
    </row>
    <row r="84" spans="2:8">
      <c r="B84" s="115" t="s">
        <v>111</v>
      </c>
      <c r="C84" s="116"/>
      <c r="D84" s="116"/>
      <c r="E84" s="116"/>
      <c r="F84" s="116"/>
      <c r="G84" s="116"/>
      <c r="H84" s="117"/>
    </row>
    <row r="85" spans="2:8" ht="5.0999999999999996" customHeight="1">
      <c r="B85" s="42"/>
      <c r="H85" s="46"/>
    </row>
    <row r="86" spans="2:8" ht="13.5" customHeight="1">
      <c r="B86" s="120" t="s">
        <v>29</v>
      </c>
      <c r="C86" s="109"/>
      <c r="D86" s="109"/>
      <c r="H86" s="61" t="s">
        <v>114</v>
      </c>
    </row>
    <row r="87" spans="2:8" ht="13.5" customHeight="1">
      <c r="B87" s="33" t="s">
        <v>28</v>
      </c>
      <c r="D87" s="62" t="s">
        <v>98</v>
      </c>
      <c r="F87" s="31"/>
      <c r="H87" s="34" t="s">
        <v>180</v>
      </c>
    </row>
    <row r="88" spans="2:8" ht="5.0999999999999996" customHeight="1">
      <c r="B88" s="42"/>
      <c r="H88" s="46"/>
    </row>
    <row r="89" spans="2:8" ht="13.5" customHeight="1">
      <c r="B89" s="50" t="s">
        <v>30</v>
      </c>
      <c r="C89" s="51"/>
      <c r="D89" s="51"/>
      <c r="H89" s="61" t="s">
        <v>114</v>
      </c>
    </row>
    <row r="90" spans="2:8" ht="13.5" customHeight="1">
      <c r="B90" s="33" t="s">
        <v>28</v>
      </c>
      <c r="D90" s="62" t="s">
        <v>98</v>
      </c>
      <c r="F90" s="31"/>
      <c r="H90" s="34" t="s">
        <v>180</v>
      </c>
    </row>
    <row r="91" spans="2:8" ht="5.0999999999999996" customHeight="1">
      <c r="B91" s="42"/>
      <c r="H91" s="46"/>
    </row>
    <row r="92" spans="2:8" ht="14.25" customHeight="1">
      <c r="B92" s="63" t="s">
        <v>40</v>
      </c>
      <c r="H92" s="61" t="s">
        <v>114</v>
      </c>
    </row>
    <row r="93" spans="2:8" ht="14.25" customHeight="1">
      <c r="B93" s="33" t="s">
        <v>28</v>
      </c>
      <c r="D93" s="82" t="str">
        <f>IF(B93="Oui","Oui : indiquez le numéro:",IF(B93="Non","Inscription : https://zone4.ca/register/",""))</f>
        <v/>
      </c>
      <c r="F93" s="31">
        <v>443</v>
      </c>
      <c r="H93" s="34" t="s">
        <v>180</v>
      </c>
    </row>
    <row r="94" spans="2:8" ht="5.0999999999999996" customHeight="1">
      <c r="B94" s="64"/>
      <c r="C94" s="65"/>
      <c r="D94" s="65"/>
      <c r="E94" s="65"/>
      <c r="F94" s="65"/>
      <c r="G94" s="65"/>
      <c r="H94" s="66"/>
    </row>
    <row r="95" spans="2:8" ht="18.75" customHeight="1">
      <c r="B95" s="106" t="s">
        <v>110</v>
      </c>
      <c r="C95" s="107"/>
      <c r="D95" s="107"/>
      <c r="E95" s="107"/>
      <c r="F95" s="107"/>
      <c r="G95" s="107"/>
      <c r="H95" s="108"/>
    </row>
    <row r="96" spans="2:8" ht="3.75" customHeight="1">
      <c r="B96" s="50"/>
      <c r="C96" s="51"/>
      <c r="D96" s="51"/>
      <c r="E96" s="51"/>
      <c r="F96" s="51"/>
      <c r="G96" s="51"/>
      <c r="H96" s="54"/>
    </row>
    <row r="97" spans="2:8" ht="13.5" customHeight="1">
      <c r="B97" s="50" t="s">
        <v>156</v>
      </c>
      <c r="C97" s="51"/>
      <c r="D97" s="51"/>
      <c r="E97" s="51"/>
      <c r="F97" s="51"/>
      <c r="G97" s="51"/>
      <c r="H97" s="67">
        <f>Tarif!J9</f>
        <v>250</v>
      </c>
    </row>
    <row r="98" spans="2:8" ht="3.75" customHeight="1">
      <c r="B98" s="50"/>
      <c r="C98" s="51"/>
      <c r="D98" s="51"/>
      <c r="E98" s="51"/>
      <c r="F98" s="51"/>
      <c r="G98" s="51"/>
      <c r="H98" s="54"/>
    </row>
    <row r="99" spans="2:8" ht="13.5" customHeight="1">
      <c r="B99" s="50" t="s">
        <v>155</v>
      </c>
      <c r="C99" s="51"/>
      <c r="D99" s="51"/>
      <c r="E99" s="51"/>
      <c r="F99" s="51"/>
      <c r="G99" s="51"/>
      <c r="H99" s="67">
        <f>IF(E102="1 inscription de la même famille",Tarif!E17,0)</f>
        <v>0</v>
      </c>
    </row>
    <row r="100" spans="2:8" ht="4.5" customHeight="1">
      <c r="B100" s="50"/>
      <c r="C100" s="51"/>
      <c r="D100" s="51"/>
      <c r="E100" s="51"/>
      <c r="F100" s="51"/>
      <c r="G100" s="51"/>
      <c r="H100" s="54"/>
    </row>
    <row r="101" spans="2:8" ht="13.5" customHeight="1">
      <c r="B101" s="63" t="s">
        <v>101</v>
      </c>
      <c r="C101" s="68"/>
      <c r="E101" s="109" t="s">
        <v>34</v>
      </c>
      <c r="F101" s="109"/>
      <c r="G101" s="68"/>
      <c r="H101" s="46"/>
    </row>
    <row r="102" spans="2:8" ht="13.5" customHeight="1">
      <c r="B102" s="104" t="s">
        <v>42</v>
      </c>
      <c r="C102" s="105"/>
      <c r="E102" s="105" t="s">
        <v>35</v>
      </c>
      <c r="F102" s="105"/>
      <c r="G102" s="53"/>
      <c r="H102" s="67" t="str">
        <f>IF(AND(B102="3 fois/semaine",E102="1 inscription de la même famille"),VLOOKUP(E102,Tarif!$B$11:$E$14,4,0),IF(AND(B102="3 fois/semaine",E102="2e inscription de la même famille"),VLOOKUP(E102,Tarif!$B$11:$E$14,4,0),IF(AND(B102="3 fois/semaine",E102="3e inscription de la même famille"),VLOOKUP(E102,Tarif!$B$11:$E$14,4,0),IF(AND(B102="3 fois/semaine",E102="4e inscription de la même famille"),VLOOKUP(E102,Tarif!$B$11:$E$14,4,0),IF(AND(B102="3 fois/semaine",E102="5e inscription de la même famille"),VLOOKUP(E102,Tarif!$B$11:$E$14,4,0),IF(AND(B102="2 fois/semaine",E102="1 inscription de la même famille"),VLOOKUP(E102,Tarif!$B$4:$E$7,4,0),IF(AND(B102="2 fois/semaine",E102="2e inscription de la même famille"),VLOOKUP(E102,Tarif!$B$4:$E$7,4,0),IF(AND(B102="2 fois/semaine",E102="3e inscription de la même famille"),VLOOKUP(E102,Tarif!$B$4:$E$7,4,0),IF(AND(B102="2 fois/semaine",E102="4e inscription de la même famille"),VLOOKUP(E102,Tarif!$B$4:$E$7,4,0),IF(AND(B102="2 fois/semaine",E102="5e inscription de la même famille"),VLOOKUP(E102,Tarif!$B$4:$E$7,4,0),IF(AND(B102="Samedi seulement",E102="1 inscription de la même famille"),VLOOKUP(E102,Tarif!$G$4:$J$7,4,FALSE),IF(AND(B102="Samedi seulement",E102="2e inscription de la même famille"),VLOOKUP(E102,Tarif!$G$4:$J$7,4,FALSE),IF(AND(B102="Samedi seulement",E102="3e inscription de la même famille"),VLOOKUP(E102,Tarif!$G$4:$J$7,4,FALSE),IF(AND(B102="Samedi seulement",E102="4e inscription de la même famille"),VLOOKUP(E102,Tarif!$G$4:$J$7,4,FALSE),IF(AND(B102="Samedi seulement",E102="5e inscription de la même famille"),VLOOKUP(E102,Tarif!$G$4:$J$7,4,FALSE),IF(B102="À la carte (ancien équipe Québec)",Tarif!J10,""))))))))))))))))</f>
        <v/>
      </c>
    </row>
    <row r="103" spans="2:8" ht="4.5" customHeight="1">
      <c r="B103" s="63"/>
      <c r="C103" s="68"/>
      <c r="H103" s="69"/>
    </row>
    <row r="104" spans="2:8" ht="11.25" customHeight="1">
      <c r="B104" s="81" t="str">
        <f>IF(B102="3 fois/semaine","Note : le forfait 3 fois/semaine est sur invitation de l'entrâineure chef",IF(B102="Samedi seulement","Note : le forfait samedi seulement doit avoir été préalablement approuvé par l'entrâineure chef",""))</f>
        <v/>
      </c>
      <c r="C104" s="68"/>
      <c r="H104" s="69"/>
    </row>
    <row r="105" spans="2:8" ht="4.5" customHeight="1">
      <c r="B105" s="63"/>
      <c r="C105" s="68"/>
      <c r="H105" s="69"/>
    </row>
    <row r="106" spans="2:8" ht="13.5" customHeight="1">
      <c r="B106" s="70" t="s">
        <v>164</v>
      </c>
      <c r="C106" s="68"/>
      <c r="H106" s="69"/>
    </row>
    <row r="107" spans="2:8" ht="13.5" customHeight="1">
      <c r="B107" s="104" t="s">
        <v>184</v>
      </c>
      <c r="C107" s="105"/>
      <c r="H107" s="67" t="str">
        <f>IF(B107="1X/sem",Tarif!J19,IF(B107="2X/sem",Tarif!J20,IF(B107="3X/sem",Tarif!J21,"")))</f>
        <v/>
      </c>
    </row>
    <row r="108" spans="2:8" ht="4.5" customHeight="1">
      <c r="B108" s="110"/>
      <c r="C108" s="111"/>
      <c r="H108" s="46"/>
    </row>
    <row r="109" spans="2:8" ht="13.5" customHeight="1">
      <c r="B109" s="63" t="s">
        <v>152</v>
      </c>
      <c r="C109" s="68"/>
      <c r="E109" s="114" t="s">
        <v>119</v>
      </c>
      <c r="F109" s="114"/>
      <c r="H109" s="69"/>
    </row>
    <row r="110" spans="2:8" ht="13.5" customHeight="1">
      <c r="B110" s="104" t="s">
        <v>179</v>
      </c>
      <c r="C110" s="105"/>
      <c r="E110" s="113">
        <v>1</v>
      </c>
      <c r="F110" s="113"/>
      <c r="H110" s="67" t="str">
        <f>IF(B110="oui",Tarif!J22*E110,IF(B110="non","0",""))</f>
        <v>0</v>
      </c>
    </row>
    <row r="111" spans="2:8" ht="5.0999999999999996" customHeight="1">
      <c r="B111" s="42"/>
      <c r="D111" s="71"/>
      <c r="E111" s="71"/>
      <c r="F111" s="71"/>
      <c r="G111" s="71"/>
      <c r="H111" s="46"/>
    </row>
    <row r="112" spans="2:8" ht="13.5" customHeight="1">
      <c r="B112" s="63" t="s">
        <v>108</v>
      </c>
      <c r="C112" s="53"/>
      <c r="D112" s="137" t="s">
        <v>163</v>
      </c>
      <c r="E112" s="138"/>
      <c r="F112" s="138"/>
      <c r="H112" s="72"/>
    </row>
    <row r="113" spans="2:8" ht="13.5" customHeight="1">
      <c r="B113" s="104" t="s">
        <v>151</v>
      </c>
      <c r="C113" s="105"/>
      <c r="D113" s="138"/>
      <c r="E113" s="138"/>
      <c r="F113" s="138"/>
      <c r="H113" s="67" t="str">
        <f>IF(B113="Saisir le nombre de boîtes","",B113*Tarif!J23)</f>
        <v/>
      </c>
    </row>
    <row r="114" spans="2:8" ht="4.5" customHeight="1">
      <c r="B114" s="110"/>
      <c r="C114" s="111"/>
      <c r="D114" s="138"/>
      <c r="E114" s="138"/>
      <c r="F114" s="138"/>
      <c r="H114" s="46"/>
    </row>
    <row r="115" spans="2:8" ht="13.5" customHeight="1">
      <c r="B115" s="63" t="s">
        <v>109</v>
      </c>
      <c r="C115" s="53"/>
      <c r="D115" s="138"/>
      <c r="E115" s="138"/>
      <c r="F115" s="138"/>
      <c r="H115" s="72"/>
    </row>
    <row r="116" spans="2:8" ht="13.5" customHeight="1">
      <c r="B116" s="104" t="s">
        <v>151</v>
      </c>
      <c r="C116" s="105"/>
      <c r="D116" s="138"/>
      <c r="E116" s="138"/>
      <c r="F116" s="138"/>
      <c r="H116" s="67" t="str">
        <f>IF(B116="Saisir le nombre de boîtes","",B116*Tarif!J24)</f>
        <v/>
      </c>
    </row>
    <row r="117" spans="2:8" ht="4.5" customHeight="1">
      <c r="B117" s="110"/>
      <c r="C117" s="111"/>
      <c r="H117" s="46"/>
    </row>
    <row r="118" spans="2:8" ht="13.5" customHeight="1">
      <c r="B118" s="63" t="s">
        <v>118</v>
      </c>
      <c r="C118" s="68"/>
      <c r="H118" s="72"/>
    </row>
    <row r="119" spans="2:8" ht="13.5" customHeight="1">
      <c r="B119" s="104" t="s">
        <v>181</v>
      </c>
      <c r="C119" s="105"/>
      <c r="H119" s="67" t="str">
        <f>IF(B119="1X/sem",Tarif!J17+Tarif!J25,IF(B119="2X/sem",Tarif!J15+Tarif!J25,IF(B119="3X/sem",Tarif!J14+Tarif!J25,"")))</f>
        <v/>
      </c>
    </row>
    <row r="120" spans="2:8" ht="4.5" customHeight="1">
      <c r="B120" s="110"/>
      <c r="C120" s="111"/>
      <c r="H120" s="46"/>
    </row>
    <row r="121" spans="2:8" ht="13.5" customHeight="1">
      <c r="B121" s="73" t="s">
        <v>162</v>
      </c>
      <c r="C121" s="53"/>
      <c r="H121" s="72"/>
    </row>
    <row r="122" spans="2:8" ht="13.5" customHeight="1">
      <c r="B122" s="112" t="s">
        <v>121</v>
      </c>
      <c r="C122" s="113"/>
      <c r="F122" s="74"/>
      <c r="H122" s="75" t="str">
        <f>IF(B119="3X/sem",IF(B122="Oui",Tarif!J18,""),"")</f>
        <v/>
      </c>
    </row>
    <row r="123" spans="2:8" ht="4.5" customHeight="1">
      <c r="B123" s="42"/>
      <c r="H123" s="69"/>
    </row>
    <row r="124" spans="2:8" ht="13.5" customHeight="1">
      <c r="B124" s="42"/>
      <c r="F124" s="76" t="s">
        <v>153</v>
      </c>
      <c r="G124" s="76"/>
      <c r="H124" s="86" t="str">
        <f>IF((YEAR(DATE(2023,12,31))-YEAR(D10)&lt;12),-(H102*0.25),"N/A")</f>
        <v>N/A</v>
      </c>
    </row>
    <row r="125" spans="2:8" ht="4.5" customHeight="1">
      <c r="B125" s="42"/>
      <c r="H125" s="69"/>
    </row>
    <row r="126" spans="2:8" ht="14.25" customHeight="1">
      <c r="B126" s="42"/>
      <c r="F126" s="76" t="s">
        <v>33</v>
      </c>
      <c r="G126" s="76"/>
      <c r="H126" s="88">
        <f>SUM(H102,H113,H119,H107,H110,H116,H99,H97,H124)</f>
        <v>250</v>
      </c>
    </row>
    <row r="127" spans="2:8" ht="5.0999999999999996" customHeight="1">
      <c r="B127" s="42"/>
      <c r="H127" s="46"/>
    </row>
    <row r="128" spans="2:8" ht="18.75" customHeight="1">
      <c r="B128" s="106" t="s">
        <v>112</v>
      </c>
      <c r="C128" s="107"/>
      <c r="D128" s="107"/>
      <c r="E128" s="107"/>
      <c r="F128" s="107"/>
      <c r="G128" s="107"/>
      <c r="H128" s="108"/>
    </row>
    <row r="129" spans="2:8" ht="5.0999999999999996" customHeight="1">
      <c r="B129" s="42"/>
      <c r="H129" s="46"/>
    </row>
    <row r="130" spans="2:8" ht="14.25" customHeight="1">
      <c r="B130" s="63" t="s">
        <v>37</v>
      </c>
      <c r="C130" s="68"/>
      <c r="H130" s="46"/>
    </row>
    <row r="131" spans="2:8" ht="14.25" customHeight="1">
      <c r="B131" s="104" t="s">
        <v>178</v>
      </c>
      <c r="C131" s="105"/>
      <c r="D131" s="105"/>
      <c r="H131" s="46"/>
    </row>
    <row r="132" spans="2:8" ht="5.0999999999999996" customHeight="1">
      <c r="B132" s="42"/>
      <c r="H132" s="46"/>
    </row>
    <row r="133" spans="2:8">
      <c r="B133" s="63" t="s">
        <v>120</v>
      </c>
      <c r="C133" s="68"/>
      <c r="H133" s="46"/>
    </row>
    <row r="134" spans="2:8" ht="5.0999999999999996" customHeight="1">
      <c r="B134" s="42"/>
      <c r="H134" s="46"/>
    </row>
    <row r="135" spans="2:8" ht="14.25" customHeight="1">
      <c r="B135" s="77" t="s">
        <v>122</v>
      </c>
      <c r="C135" s="68"/>
      <c r="D135" s="78" t="s">
        <v>123</v>
      </c>
      <c r="E135" s="78"/>
      <c r="F135" s="78" t="s">
        <v>183</v>
      </c>
      <c r="H135" s="46"/>
    </row>
    <row r="136" spans="2:8" ht="14.25" customHeight="1">
      <c r="B136" s="35"/>
      <c r="D136" s="36"/>
      <c r="F136" s="36"/>
      <c r="H136" s="46"/>
    </row>
    <row r="137" spans="2:8" ht="14.25" customHeight="1">
      <c r="B137" s="77" t="s">
        <v>148</v>
      </c>
      <c r="C137" s="68"/>
      <c r="D137" s="78" t="s">
        <v>149</v>
      </c>
      <c r="E137" s="78"/>
      <c r="F137" s="78" t="s">
        <v>150</v>
      </c>
      <c r="H137" s="46"/>
    </row>
    <row r="138" spans="2:8" ht="14.25" customHeight="1">
      <c r="B138" s="35"/>
      <c r="D138" s="36"/>
      <c r="F138" s="36"/>
      <c r="H138" s="46"/>
    </row>
    <row r="139" spans="2:8" ht="4.5" customHeight="1">
      <c r="B139" s="77"/>
      <c r="C139" s="68"/>
      <c r="E139" s="78"/>
      <c r="F139" s="78"/>
      <c r="H139" s="46"/>
    </row>
    <row r="140" spans="2:8" ht="14.25" customHeight="1">
      <c r="B140" s="79"/>
      <c r="F140" s="76" t="s">
        <v>38</v>
      </c>
      <c r="H140" s="89">
        <f>B136+D136+F136+B138+D138+F138</f>
        <v>0</v>
      </c>
    </row>
    <row r="141" spans="2:8" ht="5.0999999999999996" customHeight="1">
      <c r="B141" s="42"/>
      <c r="H141" s="69"/>
    </row>
    <row r="142" spans="2:8" ht="14.25" customHeight="1">
      <c r="B142" s="42"/>
      <c r="F142" s="76" t="s">
        <v>39</v>
      </c>
      <c r="H142" s="87">
        <f>H126-H140</f>
        <v>250</v>
      </c>
    </row>
    <row r="143" spans="2:8" ht="4.5" customHeight="1">
      <c r="B143" s="42"/>
      <c r="H143" s="46"/>
    </row>
    <row r="144" spans="2:8">
      <c r="B144" s="64"/>
      <c r="C144" s="65"/>
      <c r="D144" s="65"/>
      <c r="E144" s="65"/>
      <c r="F144" s="65"/>
      <c r="G144" s="65"/>
      <c r="H144" s="66"/>
    </row>
    <row r="145" spans="2:8" ht="5.0999999999999996" customHeight="1">
      <c r="B145" s="42"/>
      <c r="H145" s="46"/>
    </row>
    <row r="146" spans="2:8">
      <c r="B146" s="160" t="s">
        <v>31</v>
      </c>
      <c r="C146" s="161"/>
      <c r="D146" s="161"/>
      <c r="E146" s="161"/>
      <c r="F146" s="161"/>
      <c r="G146" s="161"/>
      <c r="H146" s="162"/>
    </row>
    <row r="147" spans="2:8" ht="5.0999999999999996" customHeight="1">
      <c r="B147" s="42"/>
      <c r="H147" s="46"/>
    </row>
    <row r="148" spans="2:8">
      <c r="B148" s="63" t="s">
        <v>96</v>
      </c>
      <c r="D148" s="150" t="str">
        <f>IF(D8="","",$D$8)</f>
        <v/>
      </c>
      <c r="E148" s="151"/>
      <c r="F148" s="151"/>
      <c r="G148" s="151"/>
      <c r="H148" s="152"/>
    </row>
    <row r="149" spans="2:8" ht="5.0999999999999996" customHeight="1">
      <c r="B149" s="42"/>
      <c r="H149" s="46"/>
    </row>
    <row r="150" spans="2:8">
      <c r="B150" s="63" t="s">
        <v>97</v>
      </c>
      <c r="D150" s="32" t="s">
        <v>182</v>
      </c>
      <c r="E150" s="78"/>
      <c r="F150" s="80"/>
      <c r="G150" s="78"/>
      <c r="H150" s="46"/>
    </row>
    <row r="151" spans="2:8" ht="5.0999999999999996" customHeight="1">
      <c r="B151" s="42"/>
      <c r="H151" s="46"/>
    </row>
    <row r="152" spans="2:8" ht="13.5" customHeight="1">
      <c r="B152" s="63" t="s">
        <v>32</v>
      </c>
      <c r="D152" s="153">
        <f>IF($D$150="Père",$D$24,IF($D$150="Mère",$D$28,""))</f>
        <v>0</v>
      </c>
      <c r="E152" s="154"/>
      <c r="F152" s="154"/>
      <c r="G152" s="154"/>
      <c r="H152" s="155"/>
    </row>
    <row r="153" spans="2:8">
      <c r="B153" s="42"/>
      <c r="D153" s="120">
        <f>IF($D$152="","",$D$16)</f>
        <v>0</v>
      </c>
      <c r="E153" s="109"/>
      <c r="F153" s="109"/>
      <c r="G153" s="109"/>
      <c r="H153" s="156"/>
    </row>
    <row r="154" spans="2:8">
      <c r="B154" s="42"/>
      <c r="D154" s="120">
        <f>IF($D$152="","",$D$18)</f>
        <v>0</v>
      </c>
      <c r="E154" s="109"/>
      <c r="F154" s="109"/>
      <c r="G154" s="109"/>
      <c r="H154" s="156"/>
    </row>
    <row r="155" spans="2:8">
      <c r="B155" s="42"/>
      <c r="D155" s="157">
        <f>IF($D$152="","",$G$16)</f>
        <v>0</v>
      </c>
      <c r="E155" s="158"/>
      <c r="F155" s="158"/>
      <c r="G155" s="158"/>
      <c r="H155" s="159"/>
    </row>
    <row r="156" spans="2:8" ht="5.0999999999999996" customHeight="1">
      <c r="B156" s="42"/>
      <c r="H156" s="46"/>
    </row>
    <row r="157" spans="2:8">
      <c r="B157" s="50" t="s">
        <v>33</v>
      </c>
      <c r="D157" s="147">
        <f>H126</f>
        <v>250</v>
      </c>
      <c r="E157" s="148"/>
      <c r="F157" s="148"/>
      <c r="G157" s="148"/>
      <c r="H157" s="149"/>
    </row>
    <row r="158" spans="2:8" ht="5.0999999999999996" customHeight="1">
      <c r="B158" s="64"/>
      <c r="C158" s="65"/>
      <c r="D158" s="65"/>
      <c r="E158" s="65"/>
      <c r="F158" s="65"/>
      <c r="G158" s="65"/>
      <c r="H158" s="66"/>
    </row>
    <row r="160" spans="2:8" ht="18.75" customHeight="1">
      <c r="B160" s="96" t="s">
        <v>165</v>
      </c>
      <c r="C160" s="97"/>
      <c r="D160" s="97"/>
      <c r="E160" s="97"/>
      <c r="F160" s="97"/>
      <c r="G160" s="97"/>
      <c r="H160" s="98"/>
    </row>
    <row r="161" spans="2:8" ht="25.5" customHeight="1">
      <c r="B161" s="93" t="s">
        <v>177</v>
      </c>
      <c r="C161" s="94"/>
      <c r="D161" s="94"/>
      <c r="E161" s="94"/>
      <c r="F161" s="94"/>
      <c r="G161" s="94"/>
      <c r="H161" s="95"/>
    </row>
    <row r="162" spans="2:8" ht="51" customHeight="1">
      <c r="B162" s="93" t="s">
        <v>166</v>
      </c>
      <c r="C162" s="94"/>
      <c r="D162" s="94"/>
      <c r="E162" s="94"/>
      <c r="F162" s="94"/>
      <c r="G162" s="94"/>
      <c r="H162" s="95"/>
    </row>
    <row r="163" spans="2:8" ht="25.5" customHeight="1">
      <c r="B163" s="93" t="s">
        <v>174</v>
      </c>
      <c r="C163" s="94"/>
      <c r="D163" s="94"/>
      <c r="E163" s="94"/>
      <c r="F163" s="94"/>
      <c r="G163" s="94"/>
      <c r="H163" s="95"/>
    </row>
    <row r="164" spans="2:8" ht="13.5" customHeight="1">
      <c r="B164" s="42" t="s">
        <v>175</v>
      </c>
      <c r="H164" s="46"/>
    </row>
    <row r="165" spans="2:8" ht="13.5" customHeight="1">
      <c r="B165" s="83" t="s">
        <v>168</v>
      </c>
      <c r="C165" s="84" t="s">
        <v>169</v>
      </c>
      <c r="D165" s="84"/>
      <c r="H165" s="46"/>
    </row>
    <row r="166" spans="2:8" ht="13.5" customHeight="1">
      <c r="B166" s="83" t="s">
        <v>171</v>
      </c>
      <c r="C166" s="84"/>
      <c r="D166" s="84"/>
      <c r="H166" s="46"/>
    </row>
    <row r="167" spans="2:8" ht="13.5" customHeight="1">
      <c r="B167" s="42" t="s">
        <v>167</v>
      </c>
      <c r="H167" s="46"/>
    </row>
    <row r="168" spans="2:8" ht="13.5" customHeight="1">
      <c r="B168" s="99" t="s">
        <v>173</v>
      </c>
      <c r="C168" s="100"/>
      <c r="D168" s="100"/>
      <c r="E168" s="100"/>
      <c r="F168" s="100"/>
      <c r="G168" s="100"/>
      <c r="H168" s="101"/>
    </row>
    <row r="169" spans="2:8" ht="3" customHeight="1">
      <c r="B169" s="64"/>
      <c r="C169" s="65"/>
      <c r="D169" s="65"/>
      <c r="E169" s="65"/>
      <c r="F169" s="65"/>
      <c r="G169" s="65"/>
      <c r="H169" s="66"/>
    </row>
  </sheetData>
  <sheetProtection algorithmName="SHA-512" hashValue="afiig7L4NqUc9Bg3+YcAG/pTpcKudBpyN0uV0DEwTzWo04yuQaj/kjx0P9aUbr/1uF+YFyNf6WFsgngp5HmQZw==" saltValue="A+RtjrpvKWhUi/smUii+MA==" spinCount="100000" sheet="1" objects="1" scenarios="1"/>
  <mergeCells count="69">
    <mergeCell ref="G26:H26"/>
    <mergeCell ref="F2:H3"/>
    <mergeCell ref="B6:H6"/>
    <mergeCell ref="D8:H8"/>
    <mergeCell ref="G10:H10"/>
    <mergeCell ref="G12:H12"/>
    <mergeCell ref="B14:H14"/>
    <mergeCell ref="G16:H16"/>
    <mergeCell ref="G18:H18"/>
    <mergeCell ref="G20:H20"/>
    <mergeCell ref="B22:F22"/>
    <mergeCell ref="G24:H24"/>
    <mergeCell ref="G58:H58"/>
    <mergeCell ref="G28:H28"/>
    <mergeCell ref="G30:H30"/>
    <mergeCell ref="B32:H32"/>
    <mergeCell ref="D34:H34"/>
    <mergeCell ref="D36:H36"/>
    <mergeCell ref="G38:H38"/>
    <mergeCell ref="G40:H40"/>
    <mergeCell ref="G42:H42"/>
    <mergeCell ref="G52:H52"/>
    <mergeCell ref="G54:H54"/>
    <mergeCell ref="G56:H56"/>
    <mergeCell ref="G82:H82"/>
    <mergeCell ref="B60:H60"/>
    <mergeCell ref="B62:D62"/>
    <mergeCell ref="F62:H62"/>
    <mergeCell ref="G64:H64"/>
    <mergeCell ref="G68:H68"/>
    <mergeCell ref="G70:H70"/>
    <mergeCell ref="G72:H72"/>
    <mergeCell ref="G74:H74"/>
    <mergeCell ref="G76:H76"/>
    <mergeCell ref="G78:H78"/>
    <mergeCell ref="G80:H80"/>
    <mergeCell ref="B84:H84"/>
    <mergeCell ref="B86:D86"/>
    <mergeCell ref="B95:H95"/>
    <mergeCell ref="E101:F101"/>
    <mergeCell ref="B102:C102"/>
    <mergeCell ref="E102:F102"/>
    <mergeCell ref="B131:D131"/>
    <mergeCell ref="B107:C107"/>
    <mergeCell ref="B108:C108"/>
    <mergeCell ref="E109:F109"/>
    <mergeCell ref="B110:C110"/>
    <mergeCell ref="E110:F110"/>
    <mergeCell ref="D112:F116"/>
    <mergeCell ref="B113:C113"/>
    <mergeCell ref="B114:C114"/>
    <mergeCell ref="B116:C116"/>
    <mergeCell ref="B117:C117"/>
    <mergeCell ref="B119:C119"/>
    <mergeCell ref="B120:C120"/>
    <mergeCell ref="B122:C122"/>
    <mergeCell ref="B128:H128"/>
    <mergeCell ref="B168:H168"/>
    <mergeCell ref="B146:H146"/>
    <mergeCell ref="D148:H148"/>
    <mergeCell ref="D152:H152"/>
    <mergeCell ref="D153:H153"/>
    <mergeCell ref="D154:H154"/>
    <mergeCell ref="D155:H155"/>
    <mergeCell ref="D157:H157"/>
    <mergeCell ref="B160:H160"/>
    <mergeCell ref="B161:H161"/>
    <mergeCell ref="B162:H162"/>
    <mergeCell ref="B163:H163"/>
  </mergeCells>
  <conditionalFormatting sqref="B36">
    <cfRule type="expression" dxfId="56" priority="55">
      <formula>$D$34="oui"</formula>
    </cfRule>
  </conditionalFormatting>
  <conditionalFormatting sqref="B121">
    <cfRule type="expression" dxfId="55" priority="37">
      <formula>$B$119="3X/sem"</formula>
    </cfRule>
  </conditionalFormatting>
  <conditionalFormatting sqref="B122:C122">
    <cfRule type="expression" dxfId="54" priority="36">
      <formula>$B$119="3X/sem"</formula>
    </cfRule>
  </conditionalFormatting>
  <conditionalFormatting sqref="D87">
    <cfRule type="expression" dxfId="53" priority="54">
      <formula>$B$87="oui"</formula>
    </cfRule>
  </conditionalFormatting>
  <conditionalFormatting sqref="D90">
    <cfRule type="expression" dxfId="52" priority="53">
      <formula>$B$90="oui"</formula>
    </cfRule>
  </conditionalFormatting>
  <conditionalFormatting sqref="D93">
    <cfRule type="expression" dxfId="51" priority="3">
      <formula>$B$93="oui"</formula>
    </cfRule>
    <cfRule type="expression" dxfId="50" priority="45">
      <formula>$B$93="Non"</formula>
    </cfRule>
  </conditionalFormatting>
  <conditionalFormatting sqref="D36:H36">
    <cfRule type="expression" dxfId="49" priority="56">
      <formula>$D$34="Oui"</formula>
    </cfRule>
  </conditionalFormatting>
  <conditionalFormatting sqref="E101:F101">
    <cfRule type="expression" dxfId="48" priority="46">
      <formula>$B$102="À la carte (ancien équipe Québec)"</formula>
    </cfRule>
  </conditionalFormatting>
  <conditionalFormatting sqref="E102:F102">
    <cfRule type="expression" dxfId="47" priority="47">
      <formula>$B$102="À la carte (ancien équipe Québec)"</formula>
    </cfRule>
  </conditionalFormatting>
  <conditionalFormatting sqref="E109:F109">
    <cfRule type="expression" dxfId="46" priority="40">
      <formula>$B$102="À la carte (ancien équipe Québec)"</formula>
    </cfRule>
    <cfRule type="expression" dxfId="45" priority="39">
      <formula>$B$110="Oui"</formula>
    </cfRule>
  </conditionalFormatting>
  <conditionalFormatting sqref="E110:F110 E112:F116">
    <cfRule type="expression" dxfId="44" priority="38">
      <formula>$B$110="Oui"</formula>
    </cfRule>
  </conditionalFormatting>
  <conditionalFormatting sqref="F40">
    <cfRule type="expression" dxfId="43" priority="33">
      <formula>D40="Oui"</formula>
    </cfRule>
  </conditionalFormatting>
  <conditionalFormatting sqref="F42">
    <cfRule type="expression" dxfId="42" priority="32">
      <formula>D42="Oui"</formula>
    </cfRule>
  </conditionalFormatting>
  <conditionalFormatting sqref="F52">
    <cfRule type="expression" dxfId="41" priority="31">
      <formula>D52="Oui"</formula>
    </cfRule>
  </conditionalFormatting>
  <conditionalFormatting sqref="F54">
    <cfRule type="expression" dxfId="40" priority="30">
      <formula>D54="Oui"</formula>
    </cfRule>
  </conditionalFormatting>
  <conditionalFormatting sqref="F56">
    <cfRule type="expression" dxfId="39" priority="29">
      <formula>D56="Oui"</formula>
    </cfRule>
  </conditionalFormatting>
  <conditionalFormatting sqref="F58">
    <cfRule type="expression" dxfId="38" priority="28">
      <formula>D56="Oui"</formula>
    </cfRule>
  </conditionalFormatting>
  <conditionalFormatting sqref="F64">
    <cfRule type="expression" dxfId="37" priority="21">
      <formula>D64="Oui"</formula>
    </cfRule>
  </conditionalFormatting>
  <conditionalFormatting sqref="F68">
    <cfRule type="expression" dxfId="36" priority="19">
      <formula>D68="Oui"</formula>
    </cfRule>
  </conditionalFormatting>
  <conditionalFormatting sqref="F70">
    <cfRule type="expression" dxfId="35" priority="17">
      <formula>D70="Oui"</formula>
    </cfRule>
  </conditionalFormatting>
  <conditionalFormatting sqref="F72">
    <cfRule type="expression" dxfId="34" priority="15">
      <formula>D72="Oui"</formula>
    </cfRule>
  </conditionalFormatting>
  <conditionalFormatting sqref="F74">
    <cfRule type="expression" dxfId="33" priority="13">
      <formula>D74="Oui"</formula>
    </cfRule>
  </conditionalFormatting>
  <conditionalFormatting sqref="F76">
    <cfRule type="expression" dxfId="32" priority="12">
      <formula>D76="Oui"</formula>
    </cfRule>
  </conditionalFormatting>
  <conditionalFormatting sqref="F78">
    <cfRule type="expression" dxfId="31" priority="11">
      <formula>D78="Oui"</formula>
    </cfRule>
  </conditionalFormatting>
  <conditionalFormatting sqref="F80">
    <cfRule type="expression" dxfId="30" priority="10">
      <formula>D80="Oui"</formula>
    </cfRule>
  </conditionalFormatting>
  <conditionalFormatting sqref="F82">
    <cfRule type="expression" dxfId="29" priority="9">
      <formula>D82="Oui"</formula>
    </cfRule>
  </conditionalFormatting>
  <conditionalFormatting sqref="F87">
    <cfRule type="expression" dxfId="28" priority="52">
      <formula>$B$87="Oui"</formula>
    </cfRule>
  </conditionalFormatting>
  <conditionalFormatting sqref="F90">
    <cfRule type="expression" dxfId="27" priority="51">
      <formula>$B$90="Oui"</formula>
    </cfRule>
  </conditionalFormatting>
  <conditionalFormatting sqref="F93">
    <cfRule type="expression" dxfId="26" priority="44">
      <formula>$B$93="Oui"</formula>
    </cfRule>
  </conditionalFormatting>
  <conditionalFormatting sqref="F122">
    <cfRule type="expression" dxfId="25" priority="57">
      <formula>#REF!="Oui"</formula>
    </cfRule>
  </conditionalFormatting>
  <conditionalFormatting sqref="G40:H40">
    <cfRule type="expression" dxfId="24" priority="27">
      <formula>D40="Oui"</formula>
    </cfRule>
  </conditionalFormatting>
  <conditionalFormatting sqref="G42:H42">
    <cfRule type="expression" dxfId="23" priority="26">
      <formula>D42="Oui"</formula>
    </cfRule>
  </conditionalFormatting>
  <conditionalFormatting sqref="G52:H52">
    <cfRule type="expression" dxfId="22" priority="25">
      <formula>D52="Oui"</formula>
    </cfRule>
  </conditionalFormatting>
  <conditionalFormatting sqref="G54:H54">
    <cfRule type="expression" dxfId="21" priority="24">
      <formula>D54="Oui"</formula>
    </cfRule>
  </conditionalFormatting>
  <conditionalFormatting sqref="G56:H56">
    <cfRule type="expression" dxfId="20" priority="23">
      <formula>D56="Oui"</formula>
    </cfRule>
  </conditionalFormatting>
  <conditionalFormatting sqref="G58:H58">
    <cfRule type="expression" dxfId="19" priority="22">
      <formula>D56="Oui"</formula>
    </cfRule>
  </conditionalFormatting>
  <conditionalFormatting sqref="G64:H64">
    <cfRule type="expression" dxfId="18" priority="20">
      <formula>D64="Oui"</formula>
    </cfRule>
  </conditionalFormatting>
  <conditionalFormatting sqref="G68:H68">
    <cfRule type="expression" dxfId="17" priority="18">
      <formula>D68="Oui"</formula>
    </cfRule>
  </conditionalFormatting>
  <conditionalFormatting sqref="G70:H70">
    <cfRule type="expression" dxfId="16" priority="16">
      <formula>D70="Oui"</formula>
    </cfRule>
  </conditionalFormatting>
  <conditionalFormatting sqref="G72:H72">
    <cfRule type="expression" dxfId="15" priority="14">
      <formula>D72="Oui"</formula>
    </cfRule>
  </conditionalFormatting>
  <conditionalFormatting sqref="G74:H74">
    <cfRule type="expression" dxfId="14" priority="7">
      <formula>D74="Oui"</formula>
    </cfRule>
  </conditionalFormatting>
  <conditionalFormatting sqref="G76:H76">
    <cfRule type="expression" dxfId="13" priority="6">
      <formula>D76="Oui"</formula>
    </cfRule>
  </conditionalFormatting>
  <conditionalFormatting sqref="G78:H78">
    <cfRule type="expression" dxfId="12" priority="5">
      <formula>D78="Oui"</formula>
    </cfRule>
  </conditionalFormatting>
  <conditionalFormatting sqref="G80:H80">
    <cfRule type="expression" dxfId="11" priority="4">
      <formula>D80="Oui"</formula>
    </cfRule>
  </conditionalFormatting>
  <conditionalFormatting sqref="G82:H82">
    <cfRule type="expression" dxfId="10" priority="8">
      <formula>D82="Oui"</formula>
    </cfRule>
  </conditionalFormatting>
  <conditionalFormatting sqref="H86">
    <cfRule type="expression" dxfId="9" priority="48">
      <formula>$B$87="oui"</formula>
    </cfRule>
  </conditionalFormatting>
  <conditionalFormatting sqref="H87">
    <cfRule type="expression" dxfId="8" priority="50">
      <formula>$B$87="Oui"</formula>
    </cfRule>
  </conditionalFormatting>
  <conditionalFormatting sqref="H89">
    <cfRule type="expression" dxfId="7" priority="41">
      <formula>$B$90="Oui"</formula>
    </cfRule>
  </conditionalFormatting>
  <conditionalFormatting sqref="H90">
    <cfRule type="expression" dxfId="6" priority="49">
      <formula>$B$90="Oui"</formula>
    </cfRule>
  </conditionalFormatting>
  <conditionalFormatting sqref="H92">
    <cfRule type="expression" dxfId="5" priority="42">
      <formula>$B$93="Oui"</formula>
    </cfRule>
  </conditionalFormatting>
  <conditionalFormatting sqref="H93">
    <cfRule type="expression" dxfId="4" priority="43">
      <formula>$B$93="Oui"</formula>
    </cfRule>
  </conditionalFormatting>
  <conditionalFormatting sqref="H122">
    <cfRule type="expression" dxfId="3" priority="34">
      <formula>$B$122="Oui"</formula>
    </cfRule>
    <cfRule type="expression" dxfId="2" priority="35">
      <formula>$B$119="3X/sem"</formula>
    </cfRule>
  </conditionalFormatting>
  <conditionalFormatting sqref="H142">
    <cfRule type="cellIs" dxfId="1" priority="2" operator="equal">
      <formula>0</formula>
    </cfRule>
    <cfRule type="cellIs" dxfId="0" priority="1" operator="notEqual">
      <formula>0</formula>
    </cfRule>
  </conditionalFormatting>
  <dataValidations count="20">
    <dataValidation type="date" operator="greaterThan" allowBlank="1" showInputMessage="1" showErrorMessage="1" sqref="G12:H12" xr:uid="{65635FE7-8566-41D9-AC0A-0256C247D062}">
      <formula1>45108</formula1>
    </dataValidation>
    <dataValidation type="list" allowBlank="1" showInputMessage="1" showErrorMessage="1" sqref="B116:C116 B113:C113" xr:uid="{58073955-1DBD-4AAD-A5D9-7158D2729BE0}">
      <formula1>"Saisir le nombre de boîtes,1,2,3,4,5,6,7,8"</formula1>
    </dataValidation>
    <dataValidation type="list" allowBlank="1" showInputMessage="1" showErrorMessage="1" sqref="G72:H72" xr:uid="{082396C6-9E67-4DFE-AAA0-068F618D6A89}">
      <formula1>"Faire une sélection,Haut,Bas,Tout"</formula1>
    </dataValidation>
    <dataValidation type="list" allowBlank="1" showInputMessage="1" showErrorMessage="1" sqref="G68:H68 G74:H74 G76:H76 G78:H78 G80:H80" xr:uid="{7DA9017A-FE0A-40AC-8A00-0803B2BED00A}">
      <formula1>"Faire une sélection,Gauche,Droit,Les deux"</formula1>
    </dataValidation>
    <dataValidation type="list" allowBlank="1" showInputMessage="1" showErrorMessage="1" sqref="B122:C122" xr:uid="{E8E95615-D721-40E8-A6A5-040DA5A3E9CB}">
      <formula1>"Sélectionner location carabine,Oui,Non"</formula1>
    </dataValidation>
    <dataValidation type="list" allowBlank="1" showInputMessage="1" sqref="E110:F110 E112:F116" xr:uid="{E078771D-8965-4F92-8924-8F3E537FDD62}">
      <formula1>"1,2"</formula1>
    </dataValidation>
    <dataValidation type="list" allowBlank="1" showInputMessage="1" showErrorMessage="1" sqref="B111:C112 B114:C115" xr:uid="{3D021C88-C9E6-48EE-9650-5365BA27F8E3}">
      <formula1>"Sélectionner forfait parent,Oui,Non"</formula1>
    </dataValidation>
    <dataValidation type="list" allowBlank="1" showInputMessage="1" showErrorMessage="1" sqref="B102:C102" xr:uid="{069E15C1-08DA-4024-94F6-5D1080CD2AD6}">
      <formula1>"Sélectionner fréquence entraînem.,2 fois/semaine,3 fois/semaine,Samedi seulement,À la carte (ancien équipe Québec)"</formula1>
    </dataValidation>
    <dataValidation type="list" allowBlank="1" showInputMessage="1" showErrorMessage="1" sqref="D150" xr:uid="{24A5677D-62F2-401D-8C46-711312E16655}">
      <formula1>"Choisir,Père,Mère"</formula1>
    </dataValidation>
    <dataValidation type="list" allowBlank="1" showInputMessage="1" showErrorMessage="1" error="Veuillez répondre par oui ou non seulementé" sqref="D34:H34" xr:uid="{DE4C7898-57CF-4DE1-B9BB-80C8BA6E4228}">
      <formula1>"Faire une sélection,Oui,Non"</formula1>
    </dataValidation>
    <dataValidation allowBlank="1" showInputMessage="1" sqref="E111:F111 B120 B108:B109 B111:B112 B114:B115 B117" xr:uid="{C4D76A24-FA72-46CA-A79B-69CF6D2BBB4B}"/>
    <dataValidation type="list" allowBlank="1" showInputMessage="1" showErrorMessage="1" sqref="B131:D131" xr:uid="{5B5B1BE1-9A5A-4DCC-B7C8-BAE91EBF95E9}">
      <formula1>"Sélectionner un type de paiement,Chèque,Virement bancaire"</formula1>
    </dataValidation>
    <dataValidation type="date" operator="lessThanOrEqual" allowBlank="1" showInputMessage="1" showErrorMessage="1" prompt="AAAA-MM-JJ" sqref="D10" xr:uid="{7A14167F-4F88-49D4-AC80-1EB69FC29D96}">
      <formula1>42238</formula1>
    </dataValidation>
    <dataValidation allowBlank="1" showInputMessage="1" showErrorMessage="1" sqref="F85:F86 D85 G102 F88:F90 D88:D89" xr:uid="{068204BE-C1F7-4B1F-B41B-128A5F073DC8}"/>
    <dataValidation type="list" allowBlank="1" showInputMessage="1" showErrorMessage="1" sqref="F91 F94" xr:uid="{E84EDADB-5B63-4582-909E-BA6D514FB19C}">
      <formula1>"Faire une sélection,Droit,Gauche"</formula1>
    </dataValidation>
    <dataValidation type="list" allowBlank="1" showInputMessage="1" showErrorMessage="1" sqref="D38 D44 D46 D74 D56 D94 D50 D86 B87 B90 H87 H90 D42 B93 D91:D92 H93 B110:C110 D64:D68 D70 D82 D80 D78 D76 D72 D40 D48 D52 D54" xr:uid="{C83F2D7B-B75D-4795-B570-E5D90C7243A5}">
      <formula1>"Faire une sélection,Oui,Non"</formula1>
    </dataValidation>
    <dataValidation type="list" allowBlank="1" showInputMessage="1" showErrorMessage="1" sqref="B107" xr:uid="{8AD89F83-F23A-4713-92D3-5CE64BCE3AC0}">
      <formula1>"Sélectionner fréquence entraîn.,1X/sem,2X/sem,3X/sem"</formula1>
    </dataValidation>
    <dataValidation type="list" allowBlank="1" showInputMessage="1" showErrorMessage="1" sqref="C112 C115" xr:uid="{2F5FE230-6129-4AA5-AB1D-85E1B63F370D}">
      <formula1>"Sélectionner session printemps,Oui,Non"</formula1>
    </dataValidation>
    <dataValidation type="list" allowBlank="1" showInputMessage="1" showErrorMessage="1" sqref="B119" xr:uid="{DDE713B0-E936-4B5E-8CA1-01216CA648C5}">
      <formula1>"Sélectionner frais carabine,1X/sem,2X/sem,3X/sem"</formula1>
    </dataValidation>
    <dataValidation type="list" allowBlank="1" showInputMessage="1" showErrorMessage="1" sqref="E102:F102" xr:uid="{628430F6-5DC4-42B6-B4A8-6482DE7BDA2E}">
      <formula1>rang</formula1>
    </dataValidation>
  </dataValidations>
  <hyperlinks>
    <hyperlink ref="C165:D165" r:id="rId1" display="https://zone4.ca/register/" xr:uid="{EA54952D-6E8D-4FCE-8F02-B7478FF5A86D}"/>
  </hyperlinks>
  <pageMargins left="0.7" right="0.7" top="0.55128205128205132" bottom="0.57692307692307687" header="0.3" footer="0.3"/>
  <pageSetup scale="80" fitToWidth="0" fitToHeight="0" orientation="portrait" r:id="rId2"/>
  <headerFooter>
    <oddFooter>&amp;Linfo@biathloncourcelette.ca</oddFooter>
  </headerFooter>
  <rowBreaks count="1" manualBreakCount="1">
    <brk id="94" min="1"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26234-DDD0-4CFE-9721-5185BF149CCA}">
  <dimension ref="A1:B16"/>
  <sheetViews>
    <sheetView workbookViewId="0">
      <selection activeCell="A17" sqref="A17"/>
    </sheetView>
  </sheetViews>
  <sheetFormatPr baseColWidth="10" defaultColWidth="11.42578125" defaultRowHeight="15"/>
  <cols>
    <col min="1" max="1" width="33.140625" bestFit="1" customWidth="1"/>
  </cols>
  <sheetData>
    <row r="1" spans="1:2">
      <c r="A1" t="s">
        <v>36</v>
      </c>
      <c r="B1" t="s">
        <v>35</v>
      </c>
    </row>
    <row r="2" spans="1:2">
      <c r="A2" t="s">
        <v>12</v>
      </c>
      <c r="B2" s="3" t="s">
        <v>3</v>
      </c>
    </row>
    <row r="3" spans="1:2">
      <c r="A3" t="s">
        <v>13</v>
      </c>
      <c r="B3" s="3" t="s">
        <v>4</v>
      </c>
    </row>
    <row r="4" spans="1:2">
      <c r="A4" t="s">
        <v>15</v>
      </c>
      <c r="B4" s="3" t="s">
        <v>5</v>
      </c>
    </row>
    <row r="5" spans="1:2">
      <c r="B5" s="3" t="s">
        <v>6</v>
      </c>
    </row>
    <row r="8" spans="1:2" ht="36">
      <c r="A8" s="15" t="s">
        <v>41</v>
      </c>
    </row>
    <row r="12" spans="1:2">
      <c r="A12" t="s">
        <v>42</v>
      </c>
    </row>
    <row r="13" spans="1:2">
      <c r="A13" t="s">
        <v>116</v>
      </c>
    </row>
    <row r="14" spans="1:2">
      <c r="A14" t="s">
        <v>117</v>
      </c>
    </row>
    <row r="15" spans="1:2">
      <c r="A15" t="s">
        <v>2</v>
      </c>
    </row>
    <row r="16" spans="1:2">
      <c r="A16" t="s">
        <v>115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8CA7-44DB-45CB-AB75-DA062A29C8D2}">
  <dimension ref="B1:J27"/>
  <sheetViews>
    <sheetView workbookViewId="0">
      <selection activeCell="E17" sqref="E17"/>
    </sheetView>
  </sheetViews>
  <sheetFormatPr baseColWidth="10" defaultColWidth="11.42578125" defaultRowHeight="15"/>
  <cols>
    <col min="1" max="1" width="2.7109375" customWidth="1"/>
  </cols>
  <sheetData>
    <row r="1" spans="2:10" ht="18.75">
      <c r="B1" s="163" t="s">
        <v>0</v>
      </c>
      <c r="C1" s="164"/>
      <c r="D1" s="1"/>
      <c r="E1" s="1"/>
      <c r="F1" s="1"/>
      <c r="G1" s="1"/>
      <c r="H1" s="1"/>
      <c r="I1" s="1"/>
      <c r="J1" s="2"/>
    </row>
    <row r="2" spans="2:10" ht="15.75" customHeight="1">
      <c r="B2" s="3"/>
      <c r="J2" s="4"/>
    </row>
    <row r="3" spans="2:10" ht="15.75" customHeight="1">
      <c r="B3" s="165" t="s">
        <v>1</v>
      </c>
      <c r="C3" s="166"/>
      <c r="D3" s="166"/>
      <c r="E3" s="166"/>
      <c r="G3" s="166" t="s">
        <v>2</v>
      </c>
      <c r="H3" s="166"/>
      <c r="I3" s="166"/>
      <c r="J3" s="167"/>
    </row>
    <row r="4" spans="2:10">
      <c r="B4" s="3" t="s">
        <v>3</v>
      </c>
      <c r="E4" s="5">
        <f>910-J9</f>
        <v>660</v>
      </c>
      <c r="G4" t="s">
        <v>3</v>
      </c>
      <c r="J4" s="6">
        <f>590-J9</f>
        <v>340</v>
      </c>
    </row>
    <row r="5" spans="2:10">
      <c r="B5" s="3" t="s">
        <v>4</v>
      </c>
      <c r="E5" s="5">
        <f>E4*(0.9)</f>
        <v>594</v>
      </c>
      <c r="G5" t="s">
        <v>4</v>
      </c>
      <c r="J5" s="6">
        <f>J4*0.9</f>
        <v>306</v>
      </c>
    </row>
    <row r="6" spans="2:10">
      <c r="B6" s="3" t="s">
        <v>5</v>
      </c>
      <c r="E6" s="5">
        <f>E4*0.8</f>
        <v>528</v>
      </c>
      <c r="G6" t="s">
        <v>5</v>
      </c>
      <c r="J6" s="6">
        <f>J4*0.8</f>
        <v>272</v>
      </c>
    </row>
    <row r="7" spans="2:10">
      <c r="B7" s="3" t="s">
        <v>6</v>
      </c>
      <c r="E7" s="5">
        <f>E4*0.7</f>
        <v>461.99999999999994</v>
      </c>
      <c r="G7" t="s">
        <v>6</v>
      </c>
      <c r="J7" s="6">
        <f>J4*0.7</f>
        <v>237.99999999999997</v>
      </c>
    </row>
    <row r="8" spans="2:10">
      <c r="B8" s="3"/>
      <c r="E8" s="7"/>
      <c r="J8" s="8"/>
    </row>
    <row r="9" spans="2:10">
      <c r="B9" s="3"/>
      <c r="G9" s="9" t="s">
        <v>93</v>
      </c>
      <c r="J9" s="4">
        <v>250</v>
      </c>
    </row>
    <row r="10" spans="2:10">
      <c r="B10" s="165" t="s">
        <v>7</v>
      </c>
      <c r="C10" s="166"/>
      <c r="D10" s="166"/>
      <c r="E10" s="166"/>
      <c r="G10" s="9" t="s">
        <v>8</v>
      </c>
      <c r="J10" s="10">
        <v>300</v>
      </c>
    </row>
    <row r="11" spans="2:10">
      <c r="B11" s="3" t="s">
        <v>3</v>
      </c>
      <c r="E11" s="5">
        <f>1310-250</f>
        <v>1060</v>
      </c>
      <c r="G11" s="9" t="s">
        <v>9</v>
      </c>
      <c r="J11" s="10">
        <v>0</v>
      </c>
    </row>
    <row r="12" spans="2:10">
      <c r="B12" s="3" t="s">
        <v>4</v>
      </c>
      <c r="E12" s="5">
        <f>E11*0.9</f>
        <v>954</v>
      </c>
      <c r="G12" s="9" t="s">
        <v>10</v>
      </c>
      <c r="J12" s="10">
        <v>0</v>
      </c>
    </row>
    <row r="13" spans="2:10">
      <c r="B13" s="3" t="s">
        <v>5</v>
      </c>
      <c r="E13" s="5">
        <f>E11*0.8</f>
        <v>848</v>
      </c>
      <c r="G13" s="9" t="s">
        <v>11</v>
      </c>
      <c r="J13" s="10">
        <v>60</v>
      </c>
    </row>
    <row r="14" spans="2:10">
      <c r="B14" s="3" t="s">
        <v>6</v>
      </c>
      <c r="E14" s="5">
        <f>E11*0.7</f>
        <v>742</v>
      </c>
      <c r="G14" s="9" t="s">
        <v>85</v>
      </c>
      <c r="J14" s="10">
        <v>375</v>
      </c>
    </row>
    <row r="15" spans="2:10">
      <c r="B15" s="3"/>
      <c r="E15" s="7"/>
      <c r="G15" s="9" t="s">
        <v>12</v>
      </c>
      <c r="J15" s="10">
        <v>250</v>
      </c>
    </row>
    <row r="16" spans="2:10">
      <c r="B16" s="165" t="s">
        <v>14</v>
      </c>
      <c r="C16" s="166"/>
      <c r="D16" s="166"/>
      <c r="E16" s="166"/>
      <c r="G16" s="9"/>
      <c r="J16" s="10"/>
    </row>
    <row r="17" spans="2:10">
      <c r="B17" s="3" t="s">
        <v>16</v>
      </c>
      <c r="E17" s="5">
        <v>250</v>
      </c>
      <c r="G17" s="9" t="s">
        <v>15</v>
      </c>
      <c r="J17" s="10">
        <v>125</v>
      </c>
    </row>
    <row r="18" spans="2:10">
      <c r="B18" s="3"/>
      <c r="G18" s="9" t="s">
        <v>17</v>
      </c>
      <c r="J18" s="10">
        <v>125</v>
      </c>
    </row>
    <row r="19" spans="2:10">
      <c r="B19" s="11"/>
      <c r="C19" s="12"/>
      <c r="D19" s="12"/>
      <c r="E19" s="12"/>
      <c r="F19" s="12"/>
      <c r="G19" s="9" t="s">
        <v>18</v>
      </c>
      <c r="J19" s="10">
        <v>175</v>
      </c>
    </row>
    <row r="20" spans="2:10">
      <c r="G20" s="9" t="s">
        <v>19</v>
      </c>
      <c r="J20" s="10">
        <v>295</v>
      </c>
    </row>
    <row r="21" spans="2:10">
      <c r="G21" s="9" t="s">
        <v>84</v>
      </c>
      <c r="J21" s="10">
        <v>415</v>
      </c>
    </row>
    <row r="22" spans="2:10">
      <c r="G22" s="9" t="s">
        <v>20</v>
      </c>
      <c r="J22" s="4">
        <v>80</v>
      </c>
    </row>
    <row r="23" spans="2:10">
      <c r="G23" s="13" t="s">
        <v>90</v>
      </c>
      <c r="H23" s="12"/>
      <c r="I23" s="12"/>
      <c r="J23" s="14">
        <v>125</v>
      </c>
    </row>
    <row r="24" spans="2:10">
      <c r="G24" s="9" t="s">
        <v>91</v>
      </c>
      <c r="J24" s="10">
        <v>75</v>
      </c>
    </row>
    <row r="25" spans="2:10">
      <c r="G25" s="9" t="s">
        <v>106</v>
      </c>
      <c r="J25" s="10">
        <v>100</v>
      </c>
    </row>
    <row r="26" spans="2:10">
      <c r="G26" s="9" t="s">
        <v>107</v>
      </c>
      <c r="J26" s="10">
        <v>50</v>
      </c>
    </row>
    <row r="27" spans="2:10">
      <c r="G27" s="9" t="s">
        <v>154</v>
      </c>
      <c r="J27" s="37">
        <f>E4*-0.25</f>
        <v>-165</v>
      </c>
    </row>
  </sheetData>
  <sheetProtection selectLockedCells="1" selectUnlockedCells="1"/>
  <mergeCells count="5">
    <mergeCell ref="B1:C1"/>
    <mergeCell ref="B3:E3"/>
    <mergeCell ref="G3:J3"/>
    <mergeCell ref="B10:E10"/>
    <mergeCell ref="B16:E16"/>
  </mergeCells>
  <pageMargins left="0.7" right="0.7" top="0.75" bottom="0.75" header="0.3" footer="0.3"/>
  <pageSetup orientation="portrait" r:id="rId1"/>
</worksheet>
</file>

<file path=docMetadata/LabelInfo.xml><?xml version="1.0" encoding="utf-8"?>
<clbl:labelList xmlns:clbl="http://schemas.microsoft.com/office/2020/mipLabelMetadata">
  <clbl:label id="{612f9356-6d8d-414b-a3b2-018105ef3daf}" enabled="0" method="" siteId="{612f9356-6d8d-414b-a3b2-018105ef3da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Instructions</vt:lpstr>
      <vt:lpstr>Formulaire</vt:lpstr>
      <vt:lpstr>Données</vt:lpstr>
      <vt:lpstr>Tarif</vt:lpstr>
      <vt:lpstr>Données!carabine</vt:lpstr>
      <vt:lpstr>carabine</vt:lpstr>
      <vt:lpstr>Formulaire!Impression_des_titres</vt:lpstr>
      <vt:lpstr>Données!rang</vt:lpstr>
      <vt:lpstr>rang</vt:lpstr>
      <vt:lpstr>Formulaire!Zone_d_impression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St-Pierre, Nancy</dc:creator>
  <cp:lastModifiedBy>Leclerc, François</cp:lastModifiedBy>
  <cp:lastPrinted>2023-08-08T10:59:59Z</cp:lastPrinted>
  <dcterms:created xsi:type="dcterms:W3CDTF">2022-04-19T16:09:17Z</dcterms:created>
  <dcterms:modified xsi:type="dcterms:W3CDTF">2023-08-23T10:32:35Z</dcterms:modified>
</cp:coreProperties>
</file>