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qc-my.sharepoint.com/personal/francois_leclerc_mes_gouv_qc_ca/Documents/Courcelette/"/>
    </mc:Choice>
  </mc:AlternateContent>
  <xr:revisionPtr revIDLastSave="52" documentId="8_{854CEEAF-F8D7-4004-8B0E-3EC2ABF3AE3B}" xr6:coauthVersionLast="47" xr6:coauthVersionMax="47" xr10:uidLastSave="{445F18FA-96A2-47F7-8471-94BFC0853F33}"/>
  <bookViews>
    <workbookView xWindow="-120" yWindow="-120" windowWidth="29040" windowHeight="15840" firstSheet="1" activeTab="1" xr2:uid="{2A510C81-6FD0-4A2C-876A-921C4F47FFD8}"/>
  </bookViews>
  <sheets>
    <sheet name="Instructions" sheetId="5" state="hidden" r:id="rId1"/>
    <sheet name="Formulaire" sheetId="7" r:id="rId2"/>
    <sheet name="Données" sheetId="4" state="hidden" r:id="rId3"/>
    <sheet name="Tarif" sheetId="2" state="hidden" r:id="rId4"/>
  </sheets>
  <externalReferences>
    <externalReference r:id="rId5"/>
  </externalReferences>
  <definedNames>
    <definedName name="carabine" localSheetId="2">Données!$A$1:$A$4</definedName>
    <definedName name="carabine" localSheetId="3">[1]Données!$A$1:$A$4</definedName>
    <definedName name="carabine">Données!$A$1:$A$4</definedName>
    <definedName name="_xlnm.Print_Titles" localSheetId="1">Formulaire!$2:$5</definedName>
    <definedName name="rang" localSheetId="2">Données!$B$1:$B$5</definedName>
    <definedName name="rang" localSheetId="3">[1]Données!$B$1:$B$5</definedName>
    <definedName name="rang">Données!$B$1:$B$5</definedName>
    <definedName name="_xlnm.Print_Area" localSheetId="1">Formulaire!$B$2:$H$163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H120" i="7"/>
  <c r="H107" i="7"/>
  <c r="H134" i="7" l="1"/>
  <c r="K27" i="2"/>
  <c r="H97" i="7"/>
  <c r="H99" i="7"/>
  <c r="D146" i="7"/>
  <c r="D149" i="7" s="1"/>
  <c r="D142" i="7"/>
  <c r="H117" i="7"/>
  <c r="H114" i="7"/>
  <c r="H111" i="7"/>
  <c r="B104" i="7"/>
  <c r="H102" i="7"/>
  <c r="D93" i="7"/>
  <c r="J27" i="2"/>
  <c r="E11" i="2"/>
  <c r="J4" i="2"/>
  <c r="E4" i="2"/>
  <c r="H122" i="7" l="1"/>
  <c r="D151" i="7" s="1"/>
  <c r="D147" i="7"/>
  <c r="D148" i="7"/>
  <c r="E14" i="2"/>
  <c r="E13" i="2"/>
  <c r="E12" i="2"/>
  <c r="J7" i="2"/>
  <c r="E7" i="2"/>
  <c r="J6" i="2"/>
  <c r="E6" i="2"/>
  <c r="J5" i="2"/>
  <c r="E5" i="2"/>
  <c r="H136" i="7" l="1"/>
</calcChain>
</file>

<file path=xl/sharedStrings.xml><?xml version="1.0" encoding="utf-8"?>
<sst xmlns="http://schemas.openxmlformats.org/spreadsheetml/2006/main" count="244" uniqueCount="177">
  <si>
    <t>TARIFS $</t>
  </si>
  <si>
    <t>Frais d'entraînement 2/semaine</t>
  </si>
  <si>
    <t>Samedi seulement</t>
  </si>
  <si>
    <t>1 inscription de la même famille</t>
  </si>
  <si>
    <t>2e inscription de la même famille</t>
  </si>
  <si>
    <t>3e inscription de la même famille</t>
  </si>
  <si>
    <t>4e inscription de la même famille</t>
  </si>
  <si>
    <t>Frais d'entraînement 3/semaine</t>
  </si>
  <si>
    <t>Entraînement libre (Équipe QC)</t>
  </si>
  <si>
    <t>Frais de ski a roulettes</t>
  </si>
  <si>
    <t>Frais de course a l'extérieur</t>
  </si>
  <si>
    <t>Dépôt de fartage</t>
  </si>
  <si>
    <t>Frais de carabine - 2X/sem</t>
  </si>
  <si>
    <t>Frais de carabine - 2X/sem partagée</t>
  </si>
  <si>
    <t>Dépôt bénévolat</t>
  </si>
  <si>
    <t>Frais de carabine - 1X/sem</t>
  </si>
  <si>
    <t>Par famille</t>
  </si>
  <si>
    <t>Dépôt carabine 22</t>
  </si>
  <si>
    <t>Session de printemps (1X/semaine)</t>
  </si>
  <si>
    <t>Session de printemps (2X/semaine)</t>
  </si>
  <si>
    <t>Forfait parents</t>
  </si>
  <si>
    <t>No carte ass-maladie</t>
  </si>
  <si>
    <t>Adresse</t>
  </si>
  <si>
    <t>Ville</t>
  </si>
  <si>
    <t>Téléphone</t>
  </si>
  <si>
    <t>Adresse courriel</t>
  </si>
  <si>
    <t>A compléter si l'athlète est âgé de 17 ans et moins</t>
  </si>
  <si>
    <t>Cellulaire</t>
  </si>
  <si>
    <t>Faire une sélection</t>
  </si>
  <si>
    <t>Cours de maniement d’armes</t>
  </si>
  <si>
    <t>Permis de possession d'armes</t>
  </si>
  <si>
    <t>REÇU POUR FIN D'IMPÔT</t>
  </si>
  <si>
    <t>Reçu de:</t>
  </si>
  <si>
    <t>TOTAL DES FRAIS:</t>
  </si>
  <si>
    <t>Rang dans la famille</t>
  </si>
  <si>
    <t>Sélectionner le rang dans la famille</t>
  </si>
  <si>
    <t>Sélectionner frais de carabine</t>
  </si>
  <si>
    <t>Type de paiement</t>
  </si>
  <si>
    <t>TOTAL DES PAIEMENTS:</t>
  </si>
  <si>
    <t>SOLDE:</t>
  </si>
  <si>
    <t>Inscription à Biathlon Canada</t>
  </si>
  <si>
    <t>***NE PAS SUPPRIMER***</t>
  </si>
  <si>
    <t>Sélectionner fréquence entraînem.</t>
  </si>
  <si>
    <t>1.</t>
  </si>
  <si>
    <t>2.</t>
  </si>
  <si>
    <t>3.</t>
  </si>
  <si>
    <t>4.</t>
  </si>
  <si>
    <t>5.</t>
  </si>
  <si>
    <t>6.</t>
  </si>
  <si>
    <t>INSTRUCTIONS</t>
  </si>
  <si>
    <t>7.</t>
  </si>
  <si>
    <t>8.</t>
  </si>
  <si>
    <t>9.</t>
  </si>
  <si>
    <t>• Au besoin, saisir le nombre de boîtes de carabine désirées</t>
  </si>
  <si>
    <t>10.</t>
  </si>
  <si>
    <t>À la section "PAIEMENT", selectionner le type de paiement</t>
  </si>
  <si>
    <r>
      <t>Sélectionner l'onglet "</t>
    </r>
    <r>
      <rPr>
        <b/>
        <sz val="11"/>
        <color theme="1"/>
        <rFont val="Calibri"/>
        <family val="2"/>
        <scheme val="minor"/>
      </rPr>
      <t>NOUVELLE INSCRIPTION</t>
    </r>
    <r>
      <rPr>
        <sz val="11"/>
        <color theme="1"/>
        <rFont val="Calibri"/>
        <family val="2"/>
        <scheme val="minor"/>
      </rPr>
      <t>"</t>
    </r>
  </si>
  <si>
    <r>
      <t>Compléter la section "</t>
    </r>
    <r>
      <rPr>
        <b/>
        <sz val="11"/>
        <color theme="1"/>
        <rFont val="Calibri"/>
        <family val="2"/>
        <scheme val="minor"/>
      </rPr>
      <t>Identification de l'athlète</t>
    </r>
    <r>
      <rPr>
        <sz val="11"/>
        <color theme="1"/>
        <rFont val="Calibri"/>
        <family val="2"/>
        <scheme val="minor"/>
      </rPr>
      <t>"</t>
    </r>
  </si>
  <si>
    <r>
      <t>Compléter la section "</t>
    </r>
    <r>
      <rPr>
        <b/>
        <sz val="11"/>
        <color theme="1"/>
        <rFont val="Calibri"/>
        <family val="2"/>
        <scheme val="minor"/>
      </rPr>
      <t>Coordonnées du parent qui recevra le reçu d'impôt</t>
    </r>
    <r>
      <rPr>
        <sz val="11"/>
        <color theme="1"/>
        <rFont val="Calibri"/>
        <family val="2"/>
        <scheme val="minor"/>
      </rPr>
      <t>"</t>
    </r>
  </si>
  <si>
    <r>
      <t>Compléter la section "</t>
    </r>
    <r>
      <rPr>
        <b/>
        <sz val="11"/>
        <color theme="1"/>
        <rFont val="Calibri"/>
        <family val="2"/>
        <scheme val="minor"/>
      </rPr>
      <t>FICHE SANTÉ</t>
    </r>
    <r>
      <rPr>
        <sz val="11"/>
        <color theme="1"/>
        <rFont val="Calibri"/>
        <family val="2"/>
        <scheme val="minor"/>
      </rPr>
      <t>"</t>
    </r>
  </si>
  <si>
    <r>
      <t>Compléter la section "</t>
    </r>
    <r>
      <rPr>
        <b/>
        <sz val="11"/>
        <color theme="1"/>
        <rFont val="Calibri"/>
        <family val="2"/>
        <scheme val="minor"/>
      </rPr>
      <t>PROFIL ATHLÉTIQUE</t>
    </r>
    <r>
      <rPr>
        <sz val="11"/>
        <color theme="1"/>
        <rFont val="Calibri"/>
        <family val="2"/>
        <scheme val="minor"/>
      </rPr>
      <t>"</t>
    </r>
  </si>
  <si>
    <r>
      <t>À la section "</t>
    </r>
    <r>
      <rPr>
        <b/>
        <sz val="11"/>
        <color theme="1"/>
        <rFont val="Calibri"/>
        <family val="2"/>
        <scheme val="minor"/>
      </rPr>
      <t>FRAIS D'INSCRIPTION</t>
    </r>
    <r>
      <rPr>
        <sz val="11"/>
        <color theme="1"/>
        <rFont val="Calibri"/>
        <family val="2"/>
        <scheme val="minor"/>
      </rPr>
      <t>"</t>
    </r>
  </si>
  <si>
    <r>
      <t xml:space="preserve">• Inscrire le montant de chacun des versements. Le nombre de versement maximal est de </t>
    </r>
    <r>
      <rPr>
        <b/>
        <sz val="11"/>
        <color theme="1"/>
        <rFont val="Calibri"/>
        <family val="2"/>
        <scheme val="minor"/>
      </rPr>
      <t>2 versements</t>
    </r>
    <r>
      <rPr>
        <sz val="11"/>
        <color theme="1"/>
        <rFont val="Calibri"/>
        <family val="2"/>
        <scheme val="minor"/>
      </rPr>
      <t>.</t>
    </r>
  </si>
  <si>
    <t>Versement</t>
  </si>
  <si>
    <t>***Utiliser la touche "TAB" pour vous déplacer d'un champ à l'autre***</t>
  </si>
  <si>
    <r>
      <t>Pour la section "</t>
    </r>
    <r>
      <rPr>
        <b/>
        <sz val="11"/>
        <color theme="1"/>
        <rFont val="Calibri"/>
        <family val="2"/>
        <scheme val="minor"/>
      </rPr>
      <t>REÇU POUR FIN D'IMPÔT</t>
    </r>
    <r>
      <rPr>
        <sz val="11"/>
        <color theme="1"/>
        <rFont val="Calibri"/>
        <family val="2"/>
        <scheme val="minor"/>
      </rPr>
      <t>", inscrire un "X" à la personne qui recevra le reçu pour fin d'impôt</t>
    </r>
  </si>
  <si>
    <t>• Sélectionner la fréquence d'entraînement à la session de printemps</t>
  </si>
  <si>
    <t>À la section "INSCRIPTION À BIATHLON CANADA", inscrire le numéro d'inscription.</t>
  </si>
  <si>
    <t xml:space="preserve">   vous réinscrire pour participer à la session de printemps.</t>
  </si>
  <si>
    <r>
      <t>Compléter la section "</t>
    </r>
    <r>
      <rPr>
        <b/>
        <sz val="11"/>
        <color theme="1"/>
        <rFont val="Calibri"/>
        <family val="2"/>
        <scheme val="minor"/>
      </rPr>
      <t>INFORMATIONS SUPPLÉMENTAIRES</t>
    </r>
    <r>
      <rPr>
        <sz val="11"/>
        <color theme="1"/>
        <rFont val="Calibri"/>
        <family val="2"/>
        <scheme val="minor"/>
      </rPr>
      <t xml:space="preserve">" pour l'athlète utilisant une carabine de calibre .22. </t>
    </r>
  </si>
  <si>
    <t>Il doit inscrire son numéro de "Cours de maniement d’armes" et/ou son numéro de "Permis de possession d'armes"</t>
  </si>
  <si>
    <t xml:space="preserve">   dans le bas du chèque</t>
  </si>
  <si>
    <r>
      <t xml:space="preserve">• Pour un paiement par chèque, le faire au nom du "Club de biathlon Courcelette" </t>
    </r>
    <r>
      <rPr>
        <b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inscrire le nom de l'athlète </t>
    </r>
  </si>
  <si>
    <r>
      <rPr>
        <sz val="11"/>
        <color theme="1"/>
        <rFont val="Calibri"/>
        <family val="2"/>
      </rPr>
      <t>• S</t>
    </r>
    <r>
      <rPr>
        <sz val="11"/>
        <color theme="1"/>
        <rFont val="Calibri"/>
        <family val="2"/>
        <scheme val="minor"/>
      </rPr>
      <t>électionner les "Frais de carabine" si le club doit prêter une carabine à l'athlète</t>
    </r>
  </si>
  <si>
    <t>11.</t>
  </si>
  <si>
    <t xml:space="preserve">Enregister le fichier d'inscription en repectant la nomenclature suivante: </t>
  </si>
  <si>
    <t>12.</t>
  </si>
  <si>
    <t xml:space="preserve">Transmettre le fichier d'inscription ainsi que la preuve d'inscription à Biathlon Canada (nouvelle inscription </t>
  </si>
  <si>
    <t>seulement) à: XXX</t>
  </si>
  <si>
    <t>• Pour un paiement par virement bancaire, si vous êtes membres Desjardins, nous vous remettrons un specimen de chèque pour procéder au paiement</t>
  </si>
  <si>
    <t xml:space="preserve">Avez-vous des allergies </t>
  </si>
  <si>
    <r>
      <t xml:space="preserve">Le deuxième versement par chèque doit être daté et remis </t>
    </r>
    <r>
      <rPr>
        <b/>
        <sz val="11"/>
        <color theme="1"/>
        <rFont val="Calibri"/>
        <family val="2"/>
        <scheme val="minor"/>
      </rPr>
      <t>le ou avant le 1er juin 2023</t>
    </r>
    <r>
      <rPr>
        <sz val="11"/>
        <color theme="1"/>
        <rFont val="Calibri"/>
        <family val="2"/>
        <scheme val="minor"/>
      </rPr>
      <t xml:space="preserve">. Le deuxième virement </t>
    </r>
  </si>
  <si>
    <r>
      <t xml:space="preserve">bancaire doit être fait </t>
    </r>
    <r>
      <rPr>
        <b/>
        <sz val="11"/>
        <color theme="1"/>
        <rFont val="Calibri"/>
        <family val="2"/>
        <scheme val="minor"/>
      </rPr>
      <t>le ou avant le 1er juin 2023</t>
    </r>
    <r>
      <rPr>
        <sz val="11"/>
        <color theme="1"/>
        <rFont val="Calibri"/>
        <family val="2"/>
        <scheme val="minor"/>
      </rPr>
      <t>.</t>
    </r>
  </si>
  <si>
    <r>
      <t xml:space="preserve">* L'inscription n'est valide que pour </t>
    </r>
    <r>
      <rPr>
        <u/>
        <sz val="11"/>
        <color theme="1"/>
        <rFont val="Calibri"/>
        <family val="2"/>
        <scheme val="minor"/>
      </rPr>
      <t>un an</t>
    </r>
    <r>
      <rPr>
        <sz val="11"/>
        <color theme="1"/>
        <rFont val="Calibri"/>
        <family val="2"/>
        <scheme val="minor"/>
      </rPr>
      <t xml:space="preserve">. Si votre dernière inscription expire avant le </t>
    </r>
    <r>
      <rPr>
        <b/>
        <sz val="11"/>
        <color theme="1"/>
        <rFont val="Calibri"/>
        <family val="2"/>
        <scheme val="minor"/>
      </rPr>
      <t>22 juin 2023</t>
    </r>
    <r>
      <rPr>
        <sz val="11"/>
        <color theme="1"/>
        <rFont val="Calibri"/>
        <family val="2"/>
        <scheme val="minor"/>
      </rPr>
      <t xml:space="preserve">, vous devrez </t>
    </r>
  </si>
  <si>
    <t>Session de printemps (3X/semaine)</t>
  </si>
  <si>
    <t>Frais de carabine - 3X/sem</t>
  </si>
  <si>
    <r>
      <rPr>
        <b/>
        <u/>
        <sz val="11"/>
        <color theme="1"/>
        <rFont val="Calibri"/>
        <family val="2"/>
        <scheme val="minor"/>
      </rPr>
      <t>1 versement</t>
    </r>
    <r>
      <rPr>
        <sz val="11"/>
        <color theme="1"/>
        <rFont val="Calibri"/>
        <family val="2"/>
        <scheme val="minor"/>
      </rPr>
      <t>: le chèque, daté du</t>
    </r>
    <r>
      <rPr>
        <sz val="11"/>
        <color rgb="FFFF0000"/>
        <rFont val="Calibri (Corps)"/>
      </rPr>
      <t xml:space="preserve"> 3</t>
    </r>
    <r>
      <rPr>
        <b/>
        <sz val="11"/>
        <color rgb="FFFF0000"/>
        <rFont val="Calibri (Corps)"/>
      </rPr>
      <t xml:space="preserve"> mai 2023</t>
    </r>
    <r>
      <rPr>
        <sz val="11"/>
        <color theme="1"/>
        <rFont val="Calibri"/>
        <family val="2"/>
        <scheme val="minor"/>
      </rPr>
      <t xml:space="preserve">, doit être remis à M. David Paré lors du premier entraînement, </t>
    </r>
  </si>
  <si>
    <r>
      <t>soit le 3</t>
    </r>
    <r>
      <rPr>
        <b/>
        <sz val="11"/>
        <color rgb="FFFF0000"/>
        <rFont val="Calibri (Corps)"/>
      </rPr>
      <t xml:space="preserve"> mai 2023</t>
    </r>
    <r>
      <rPr>
        <sz val="11"/>
        <color theme="1"/>
        <rFont val="Calibri"/>
        <family val="2"/>
        <scheme val="minor"/>
      </rPr>
      <t xml:space="preserve">. Le virement bancaire doit être fait </t>
    </r>
    <r>
      <rPr>
        <b/>
        <sz val="11"/>
        <color theme="1"/>
        <rFont val="Calibri"/>
        <family val="2"/>
        <scheme val="minor"/>
      </rPr>
      <t>le ou avant le 3</t>
    </r>
    <r>
      <rPr>
        <b/>
        <sz val="11"/>
        <color rgb="FFFF0000"/>
        <rFont val="Calibri (Corps)"/>
      </rPr>
      <t xml:space="preserve"> mai 2023</t>
    </r>
    <r>
      <rPr>
        <sz val="11"/>
        <color theme="1"/>
        <rFont val="Calibri"/>
        <family val="2"/>
        <scheme val="minor"/>
      </rPr>
      <t>.</t>
    </r>
  </si>
  <si>
    <r>
      <rPr>
        <b/>
        <u/>
        <sz val="11"/>
        <color theme="1"/>
        <rFont val="Calibri"/>
        <family val="2"/>
        <scheme val="minor"/>
      </rPr>
      <t>2 versements</t>
    </r>
    <r>
      <rPr>
        <sz val="11"/>
        <color theme="1"/>
        <rFont val="Calibri"/>
        <family val="2"/>
        <scheme val="minor"/>
      </rPr>
      <t>: le premier versement par chèque, daté du 3</t>
    </r>
    <r>
      <rPr>
        <b/>
        <sz val="11"/>
        <color theme="1"/>
        <rFont val="Calibri"/>
        <family val="2"/>
        <scheme val="minor"/>
      </rPr>
      <t xml:space="preserve"> mai 2023</t>
    </r>
    <r>
      <rPr>
        <sz val="11"/>
        <color theme="1"/>
        <rFont val="Calibri"/>
        <family val="2"/>
        <scheme val="minor"/>
      </rPr>
      <t xml:space="preserve">, doit être remis à M. David Paré lors du </t>
    </r>
  </si>
  <si>
    <r>
      <t>premier entraînement, soit le 3</t>
    </r>
    <r>
      <rPr>
        <b/>
        <sz val="11"/>
        <color theme="1"/>
        <rFont val="Calibri"/>
        <family val="2"/>
        <scheme val="minor"/>
      </rPr>
      <t xml:space="preserve"> mai 2023</t>
    </r>
    <r>
      <rPr>
        <sz val="11"/>
        <color theme="1"/>
        <rFont val="Calibri"/>
        <family val="2"/>
        <scheme val="minor"/>
      </rPr>
      <t xml:space="preserve">. Le premier virement bancaire doit être fait </t>
    </r>
    <r>
      <rPr>
        <b/>
        <sz val="11"/>
        <color theme="1"/>
        <rFont val="Calibri"/>
        <family val="2"/>
        <scheme val="minor"/>
      </rPr>
      <t>le ou avant le 3 mai 2023</t>
    </r>
    <r>
      <rPr>
        <sz val="11"/>
        <color theme="1"/>
        <rFont val="Calibri"/>
        <family val="2"/>
        <scheme val="minor"/>
      </rPr>
      <t>.</t>
    </r>
  </si>
  <si>
    <t>Boîtes de balles SK</t>
  </si>
  <si>
    <t>Boîtes de balles CCI</t>
  </si>
  <si>
    <t>Frais de club (tous)</t>
  </si>
  <si>
    <t>Code postal</t>
  </si>
  <si>
    <t>Activité sportive pratiquée antérieurement et niveau :</t>
  </si>
  <si>
    <t>Prénom Nom de l'athlète</t>
  </si>
  <si>
    <t>À qui sera émis le reçu</t>
  </si>
  <si>
    <t>Oui : indiquez le numéro:</t>
  </si>
  <si>
    <t>Fromulaire d'incription</t>
  </si>
  <si>
    <t>Frais d'entraînement (saison 2023-2024)</t>
  </si>
  <si>
    <r>
      <t xml:space="preserve">Coordonnées de l'athlète </t>
    </r>
    <r>
      <rPr>
        <sz val="9"/>
        <color theme="0"/>
        <rFont val="Arial"/>
        <family val="2"/>
      </rPr>
      <t>(ou du parent qui recevra le reçu pour fin d'impôt)</t>
    </r>
  </si>
  <si>
    <t>Fiche santé de l'athlète</t>
  </si>
  <si>
    <t>Profil athlétique de l'athlète</t>
  </si>
  <si>
    <t>1 - IDENTIFICATION DE L'ATHLÈTE</t>
  </si>
  <si>
    <t>Entretien carabine .22</t>
  </si>
  <si>
    <t>Entretien carabine plomb</t>
  </si>
  <si>
    <t>Boîtes de munition - SK ( .22)</t>
  </si>
  <si>
    <t>Boîtes de munition - CCI ( .22)</t>
  </si>
  <si>
    <t>2 - FRAIS D'INSCRIPTION</t>
  </si>
  <si>
    <t>Renseignements additionnels demandés</t>
  </si>
  <si>
    <t>3 - PAIEMENT</t>
  </si>
  <si>
    <t>Oui : indiquez lesquelles</t>
  </si>
  <si>
    <t>Déjà transmis au Club ?</t>
  </si>
  <si>
    <t>À la carte (ancien équipe Québec)</t>
  </si>
  <si>
    <t>2 fois/semaine</t>
  </si>
  <si>
    <t>3 fois/semaine</t>
  </si>
  <si>
    <t>Épipen</t>
  </si>
  <si>
    <t>Asthme</t>
  </si>
  <si>
    <t>Diabète</t>
  </si>
  <si>
    <t>Épilepsie</t>
  </si>
  <si>
    <t>Hypoglycémie</t>
  </si>
  <si>
    <t>Autres maladies</t>
  </si>
  <si>
    <t>Commotion cérébrale</t>
  </si>
  <si>
    <t>Médication régulière</t>
  </si>
  <si>
    <t>Vaccin tétanos à jour</t>
  </si>
  <si>
    <t xml:space="preserve">Détails : </t>
  </si>
  <si>
    <t>Pompes :</t>
  </si>
  <si>
    <t>Autres problèmes respiratoires</t>
  </si>
  <si>
    <t>Symptomes :</t>
  </si>
  <si>
    <t>Date (aaaa-mm-jj):</t>
  </si>
  <si>
    <t>Cheville</t>
  </si>
  <si>
    <t>Cou</t>
  </si>
  <si>
    <t>Dos</t>
  </si>
  <si>
    <t>Épaule</t>
  </si>
  <si>
    <t>Genou</t>
  </si>
  <si>
    <t>Hanche</t>
  </si>
  <si>
    <t>Poignet</t>
  </si>
  <si>
    <t>Blessure antérieure</t>
  </si>
  <si>
    <t xml:space="preserve">Autre : </t>
  </si>
  <si>
    <t>Tout</t>
  </si>
  <si>
    <t>Réduction 8 à 11 ans (25 %)</t>
  </si>
  <si>
    <r>
      <t>Frais de bénévolat</t>
    </r>
    <r>
      <rPr>
        <sz val="9"/>
        <color theme="1"/>
        <rFont val="Arial"/>
        <family val="2"/>
      </rPr>
      <t xml:space="preserve"> </t>
    </r>
    <r>
      <rPr>
        <sz val="9"/>
        <color rgb="FFFF0000"/>
        <rFont val="Arial"/>
        <family val="2"/>
      </rPr>
      <t>(dépôt par famille remboursable à la fin de la saison selon les heures réalisées)</t>
    </r>
  </si>
  <si>
    <r>
      <t xml:space="preserve">Frais de club </t>
    </r>
    <r>
      <rPr>
        <sz val="9"/>
        <color rgb="FFFF0000"/>
        <rFont val="Arial"/>
        <family val="2"/>
      </rPr>
      <t>(tous les athlètes)</t>
    </r>
  </si>
  <si>
    <r>
      <rPr>
        <sz val="9"/>
        <color rgb="FFFF0000"/>
        <rFont val="Arial"/>
        <family val="2"/>
      </rPr>
      <t>ACTUELLEMENT</t>
    </r>
    <r>
      <rPr>
        <sz val="9"/>
        <rFont val="Arial"/>
        <family val="2"/>
      </rPr>
      <t>, avez-vous une douleur :</t>
    </r>
  </si>
  <si>
    <r>
      <t>Date de naissance (</t>
    </r>
    <r>
      <rPr>
        <sz val="9"/>
        <color rgb="FFFF0000"/>
        <rFont val="Arial"/>
        <family val="2"/>
      </rPr>
      <t>aaaa-mm-jj</t>
    </r>
    <r>
      <rPr>
        <sz val="9"/>
        <color theme="1"/>
        <rFont val="Arial"/>
        <family val="2"/>
      </rPr>
      <t>)</t>
    </r>
  </si>
  <si>
    <t>Prénom et Nom</t>
  </si>
  <si>
    <t>Prénom et Nom du père</t>
  </si>
  <si>
    <t>Prénom et Nom de la mère</t>
  </si>
  <si>
    <t>Instructions :</t>
  </si>
  <si>
    <t>Tous les renseignements sont importants afin de permettre au club de :
-   procéder aux validations requises avec la Fédération qhuébécoise de biathlon et Biathlon Canada;
-   s'assurer de l'état de santé de chaque athlète du Club;
-   permettre aux entraîneurs de développer au maximum le potentiel des athlètes selon leur niveau de pratique.</t>
  </si>
  <si>
    <r>
      <t xml:space="preserve">Transmettez votre formulaire à l'adresse courriel suivante : </t>
    </r>
    <r>
      <rPr>
        <b/>
        <sz val="9"/>
        <color rgb="FFFF0000"/>
        <rFont val="Arial"/>
        <family val="2"/>
      </rPr>
      <t>info@biathloncourcelette.ca</t>
    </r>
  </si>
  <si>
    <t xml:space="preserve">-   Inscription à Biathlon Canada : </t>
  </si>
  <si>
    <t>https://zone4.ca/register/</t>
  </si>
  <si>
    <t>Inscription_23-24_Nom de famille_Prénom.xlsx</t>
  </si>
  <si>
    <t>Instructions au bas du formulaire</t>
  </si>
  <si>
    <t>Merci !!</t>
  </si>
  <si>
    <t xml:space="preserve">L'inscription à Biathlon Canada est valide pour un an seulement et doit être renouvellée chaque année. </t>
  </si>
  <si>
    <r>
      <t>Expiration ass-maladie (</t>
    </r>
    <r>
      <rPr>
        <sz val="9"/>
        <color rgb="FFFF0000"/>
        <rFont val="Arial"/>
        <family val="2"/>
      </rPr>
      <t>aaaa-mm</t>
    </r>
    <r>
      <rPr>
        <sz val="9"/>
        <color theme="1"/>
        <rFont val="Arial"/>
        <family val="2"/>
      </rPr>
      <t>)</t>
    </r>
  </si>
  <si>
    <t>Sélectionner un type de paiement</t>
  </si>
  <si>
    <t>Oui</t>
  </si>
  <si>
    <t>Père</t>
  </si>
  <si>
    <t>Âge au 31 décembre 2024</t>
  </si>
  <si>
    <t>HIVER</t>
  </si>
  <si>
    <r>
      <t>Frais d'utilisation de carabine du club</t>
    </r>
    <r>
      <rPr>
        <sz val="9"/>
        <color theme="1"/>
        <rFont val="Arial"/>
        <family val="2"/>
      </rPr>
      <t xml:space="preserve"> (.22 seulement</t>
    </r>
    <r>
      <rPr>
        <b/>
        <sz val="9"/>
        <color theme="1"/>
        <rFont val="Arial"/>
        <family val="2"/>
      </rPr>
      <t>)</t>
    </r>
  </si>
  <si>
    <r>
      <t>Versements</t>
    </r>
    <r>
      <rPr>
        <sz val="9"/>
        <color theme="1"/>
        <rFont val="Arial"/>
        <family val="2"/>
      </rPr>
      <t xml:space="preserve"> (un seul ou deux, au choix)</t>
    </r>
  </si>
  <si>
    <t>Frais d'utilisation de skis à roulettes</t>
  </si>
  <si>
    <t>Sélectionner location skis à roulettes</t>
  </si>
  <si>
    <t>Versement 1 (1er mai)</t>
  </si>
  <si>
    <t>Versement 2 ( 1er juin)</t>
  </si>
  <si>
    <t>Saison Printemps 2025</t>
  </si>
  <si>
    <r>
      <t xml:space="preserve">Session de printemps </t>
    </r>
    <r>
      <rPr>
        <sz val="9"/>
        <color rgb="FFFF0000"/>
        <rFont val="Arial"/>
        <family val="2"/>
      </rPr>
      <t>(2025)</t>
    </r>
  </si>
  <si>
    <r>
      <t xml:space="preserve">Veuillez compléter dans le formulaire dans l'ordre. Seules les champs </t>
    </r>
    <r>
      <rPr>
        <b/>
        <sz val="9"/>
        <color theme="0" tint="-0.34998626667073579"/>
        <rFont val="Arial"/>
        <family val="2"/>
      </rPr>
      <t>gris</t>
    </r>
    <r>
      <rPr>
        <sz val="9"/>
        <color theme="1"/>
        <rFont val="Arial"/>
        <family val="2"/>
      </rPr>
      <t xml:space="preserve"> sont à compléter Selon les renseignements saisis, vous serez appelés à compléter des champs additionnels.</t>
    </r>
  </si>
  <si>
    <t>Pour un paiement par comptant, le remettre à l'entraineur chef et inscrire le nom de l'athlète. Pour un paiement par virement 
bancaire, veuillez le transmettre à David Paré, au numéro suivant : 418-930-5708.</t>
  </si>
  <si>
    <t>Sélectionner fréquence entraîn.</t>
  </si>
  <si>
    <t>Saisir le nombre de boîtes</t>
  </si>
  <si>
    <t>Sélectionner frais carabine</t>
  </si>
  <si>
    <r>
      <t>Enregister le fichier d'inscription en repectant la nomenclature suivante:</t>
    </r>
    <r>
      <rPr>
        <b/>
        <sz val="9"/>
        <color rgb="FFFF0000"/>
        <rFont val="Arial"/>
        <family val="2"/>
      </rPr>
      <t xml:space="preserve"> Inscription_Printemps25_Nom de famille_Prénom.xlsx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</si>
</sst>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;@"/>
    <numFmt numFmtId="165" formatCode="#,##0.00\ &quot;$&quot;"/>
    <numFmt numFmtId="166" formatCode="_-&quot;$&quot;* #,##0.00_-;\-&quot;$&quot;* #,##0.00_-;_-&quot;$&quot;* &quot;-&quot;??_-;_-@_-"/>
    <numFmt numFmtId="167" formatCode="[$-F800]dddd\,\ mmmm\ dd\,\ yyyy"/>
    <numFmt numFmtId="168" formatCode="yyyy/mm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 (Corps)"/>
    </font>
    <font>
      <b/>
      <sz val="11"/>
      <color rgb="FFFF0000"/>
      <name val="Calibri (Corps)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u/>
      <sz val="9"/>
      <color theme="10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2"/>
      <color theme="2" tint="-0.499984740745262"/>
      <name val="Arial"/>
      <family val="2"/>
    </font>
    <font>
      <sz val="9"/>
      <color theme="2" tint="-0.499984740745262"/>
      <name val="Arial"/>
      <family val="2"/>
    </font>
    <font>
      <sz val="11"/>
      <color theme="2" tint="-0.499984740745262"/>
      <name val="Arial"/>
      <family val="2"/>
    </font>
    <font>
      <b/>
      <sz val="11"/>
      <color theme="2" tint="-0.499984740745262"/>
      <name val="Arial"/>
      <family val="2"/>
    </font>
    <font>
      <b/>
      <sz val="10"/>
      <color theme="7" tint="0.59999389629810485"/>
      <name val="Arial"/>
      <family val="2"/>
    </font>
    <font>
      <b/>
      <sz val="9"/>
      <color rgb="FFFF0000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9"/>
      <color theme="0" tint="-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499984740745262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5" fillId="0" borderId="0" xfId="0" applyNumberFormat="1" applyFont="1"/>
    <xf numFmtId="2" fontId="5" fillId="0" borderId="5" xfId="0" applyNumberFormat="1" applyFont="1" applyBorder="1"/>
    <xf numFmtId="0" fontId="2" fillId="0" borderId="0" xfId="0" applyFont="1"/>
    <xf numFmtId="0" fontId="2" fillId="0" borderId="5" xfId="0" applyFont="1" applyBorder="1"/>
    <xf numFmtId="0" fontId="3" fillId="0" borderId="0" xfId="0" applyFont="1"/>
    <xf numFmtId="0" fontId="5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7" xfId="0" applyFont="1" applyBorder="1"/>
    <xf numFmtId="0" fontId="0" fillId="0" borderId="8" xfId="0" applyBorder="1"/>
    <xf numFmtId="0" fontId="7" fillId="0" borderId="0" xfId="0" applyFont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/>
    <xf numFmtId="0" fontId="3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6" xfId="0" applyBorder="1" applyAlignment="1">
      <alignment horizontal="center"/>
    </xf>
    <xf numFmtId="0" fontId="6" fillId="0" borderId="0" xfId="0" applyFont="1"/>
    <xf numFmtId="0" fontId="0" fillId="0" borderId="1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2" fillId="0" borderId="0" xfId="0" applyFont="1"/>
    <xf numFmtId="0" fontId="20" fillId="5" borderId="0" xfId="0" applyFont="1" applyFill="1" applyAlignment="1" applyProtection="1">
      <alignment horizontal="left"/>
      <protection locked="0"/>
    </xf>
    <xf numFmtId="0" fontId="16" fillId="5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6" fillId="2" borderId="0" xfId="0" applyFont="1" applyFill="1" applyProtection="1">
      <protection locked="0"/>
    </xf>
    <xf numFmtId="0" fontId="20" fillId="2" borderId="23" xfId="0" applyFont="1" applyFill="1" applyBorder="1" applyAlignment="1" applyProtection="1">
      <alignment horizontal="left"/>
      <protection locked="0"/>
    </xf>
    <xf numFmtId="0" fontId="24" fillId="0" borderId="24" xfId="0" applyFont="1" applyBorder="1" applyProtection="1">
      <protection locked="0"/>
    </xf>
    <xf numFmtId="165" fontId="17" fillId="2" borderId="23" xfId="0" applyNumberFormat="1" applyFont="1" applyFill="1" applyBorder="1" applyAlignment="1" applyProtection="1">
      <alignment horizontal="center"/>
      <protection locked="0"/>
    </xf>
    <xf numFmtId="165" fontId="17" fillId="2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/>
    <xf numFmtId="164" fontId="16" fillId="5" borderId="0" xfId="0" applyNumberFormat="1" applyFont="1" applyFill="1" applyAlignment="1" applyProtection="1">
      <alignment horizontal="left"/>
      <protection locked="0"/>
    </xf>
    <xf numFmtId="0" fontId="16" fillId="0" borderId="20" xfId="0" applyFont="1" applyBorder="1"/>
    <xf numFmtId="0" fontId="16" fillId="0" borderId="21" xfId="0" applyFont="1" applyBorder="1"/>
    <xf numFmtId="0" fontId="16" fillId="0" borderId="0" xfId="0" applyFont="1"/>
    <xf numFmtId="0" fontId="16" fillId="0" borderId="23" xfId="0" applyFont="1" applyBorder="1"/>
    <xf numFmtId="0" fontId="26" fillId="0" borderId="0" xfId="0" applyFont="1"/>
    <xf numFmtId="0" fontId="27" fillId="0" borderId="0" xfId="0" applyFont="1"/>
    <xf numFmtId="0" fontId="28" fillId="0" borderId="24" xfId="0" applyFont="1" applyBorder="1" applyAlignment="1">
      <alignment horizontal="right"/>
    </xf>
    <xf numFmtId="0" fontId="16" fillId="0" borderId="24" xfId="0" applyFont="1" applyBorder="1"/>
    <xf numFmtId="1" fontId="16" fillId="0" borderId="0" xfId="0" applyNumberFormat="1" applyFont="1"/>
    <xf numFmtId="164" fontId="16" fillId="0" borderId="0" xfId="0" applyNumberFormat="1" applyFont="1"/>
    <xf numFmtId="0" fontId="16" fillId="0" borderId="24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8" fillId="0" borderId="24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24" fillId="0" borderId="0" xfId="0" applyFont="1"/>
    <xf numFmtId="0" fontId="20" fillId="4" borderId="0" xfId="0" applyFont="1" applyFill="1" applyAlignment="1">
      <alignment horizontal="left"/>
    </xf>
    <xf numFmtId="0" fontId="17" fillId="0" borderId="23" xfId="0" applyFont="1" applyBorder="1" applyAlignment="1">
      <alignment horizontal="left"/>
    </xf>
    <xf numFmtId="0" fontId="20" fillId="4" borderId="0" xfId="0" applyFont="1" applyFill="1"/>
    <xf numFmtId="0" fontId="20" fillId="0" borderId="0" xfId="0" applyFont="1" applyAlignment="1">
      <alignment horizontal="left"/>
    </xf>
    <xf numFmtId="0" fontId="24" fillId="0" borderId="24" xfId="0" applyFont="1" applyBorder="1" applyAlignment="1">
      <alignment horizontal="left"/>
    </xf>
    <xf numFmtId="0" fontId="24" fillId="0" borderId="0" xfId="0" applyFont="1" applyAlignment="1">
      <alignment horizontal="right"/>
    </xf>
    <xf numFmtId="0" fontId="18" fillId="0" borderId="23" xfId="0" applyFont="1" applyBorder="1"/>
    <xf numFmtId="0" fontId="16" fillId="0" borderId="25" xfId="0" applyFont="1" applyBorder="1"/>
    <xf numFmtId="0" fontId="16" fillId="0" borderId="26" xfId="0" applyFont="1" applyBorder="1"/>
    <xf numFmtId="0" fontId="16" fillId="0" borderId="27" xfId="0" applyFont="1" applyBorder="1"/>
    <xf numFmtId="165" fontId="16" fillId="0" borderId="18" xfId="1" applyNumberFormat="1" applyFont="1" applyBorder="1" applyAlignment="1" applyProtection="1">
      <alignment horizontal="right" indent="1"/>
    </xf>
    <xf numFmtId="0" fontId="18" fillId="0" borderId="0" xfId="0" applyFont="1"/>
    <xf numFmtId="0" fontId="16" fillId="0" borderId="24" xfId="0" applyFont="1" applyBorder="1" applyAlignment="1">
      <alignment horizontal="right" indent="1"/>
    </xf>
    <xf numFmtId="0" fontId="21" fillId="0" borderId="23" xfId="0" applyFont="1" applyBorder="1"/>
    <xf numFmtId="0" fontId="16" fillId="4" borderId="0" xfId="0" applyFont="1" applyFill="1"/>
    <xf numFmtId="165" fontId="16" fillId="0" borderId="24" xfId="1" applyNumberFormat="1" applyFont="1" applyBorder="1" applyAlignment="1" applyProtection="1">
      <alignment horizontal="right" indent="1"/>
    </xf>
    <xf numFmtId="0" fontId="23" fillId="0" borderId="0" xfId="0" applyFont="1" applyAlignment="1">
      <alignment horizontal="right"/>
    </xf>
    <xf numFmtId="165" fontId="16" fillId="4" borderId="24" xfId="1" applyNumberFormat="1" applyFont="1" applyFill="1" applyBorder="1" applyAlignment="1" applyProtection="1">
      <alignment horizontal="right" indent="1"/>
    </xf>
    <xf numFmtId="0" fontId="18" fillId="0" borderId="0" xfId="0" applyFont="1" applyAlignment="1">
      <alignment horizontal="right"/>
    </xf>
    <xf numFmtId="0" fontId="16" fillId="0" borderId="23" xfId="0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17" fillId="0" borderId="23" xfId="0" applyNumberFormat="1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22" fillId="0" borderId="23" xfId="0" applyFont="1" applyBorder="1"/>
    <xf numFmtId="0" fontId="24" fillId="0" borderId="0" xfId="0" applyFont="1" applyAlignment="1">
      <alignment horizontal="left"/>
    </xf>
    <xf numFmtId="0" fontId="16" fillId="0" borderId="23" xfId="0" quotePrefix="1" applyFont="1" applyBorder="1"/>
    <xf numFmtId="0" fontId="15" fillId="0" borderId="0" xfId="2" applyBorder="1" applyProtection="1"/>
    <xf numFmtId="0" fontId="31" fillId="0" borderId="24" xfId="0" applyFont="1" applyBorder="1" applyAlignment="1">
      <alignment horizontal="right"/>
    </xf>
    <xf numFmtId="165" fontId="18" fillId="8" borderId="31" xfId="1" applyNumberFormat="1" applyFont="1" applyFill="1" applyBorder="1" applyAlignment="1" applyProtection="1">
      <alignment horizontal="right" indent="1"/>
    </xf>
    <xf numFmtId="165" fontId="18" fillId="0" borderId="18" xfId="1" applyNumberFormat="1" applyFont="1" applyFill="1" applyBorder="1" applyAlignment="1" applyProtection="1">
      <alignment horizontal="right" indent="1"/>
    </xf>
    <xf numFmtId="165" fontId="18" fillId="0" borderId="31" xfId="1" applyNumberFormat="1" applyFont="1" applyFill="1" applyBorder="1" applyAlignment="1" applyProtection="1">
      <alignment horizontal="right" indent="1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32" fillId="0" borderId="23" xfId="0" applyFont="1" applyBorder="1" applyAlignment="1">
      <alignment horizontal="right" indent="2"/>
    </xf>
    <xf numFmtId="0" fontId="32" fillId="0" borderId="0" xfId="0" applyFont="1" applyAlignment="1">
      <alignment horizontal="right" indent="2"/>
    </xf>
    <xf numFmtId="0" fontId="32" fillId="0" borderId="24" xfId="0" applyFont="1" applyBorder="1" applyAlignment="1">
      <alignment horizontal="right" indent="2"/>
    </xf>
    <xf numFmtId="0" fontId="18" fillId="3" borderId="28" xfId="0" applyFont="1" applyFill="1" applyBorder="1" applyAlignment="1">
      <alignment horizontal="left"/>
    </xf>
    <xf numFmtId="0" fontId="18" fillId="3" borderId="29" xfId="0" applyFont="1" applyFill="1" applyBorder="1" applyAlignment="1">
      <alignment horizontal="left"/>
    </xf>
    <xf numFmtId="0" fontId="18" fillId="3" borderId="30" xfId="0" applyFont="1" applyFill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30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24" xfId="0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18" fillId="0" borderId="26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165" fontId="18" fillId="7" borderId="19" xfId="0" applyNumberFormat="1" applyFont="1" applyFill="1" applyBorder="1" applyAlignment="1">
      <alignment horizontal="right" indent="1"/>
    </xf>
    <xf numFmtId="165" fontId="18" fillId="7" borderId="0" xfId="0" applyNumberFormat="1" applyFont="1" applyFill="1" applyAlignment="1">
      <alignment horizontal="right" indent="1"/>
    </xf>
    <xf numFmtId="165" fontId="18" fillId="7" borderId="24" xfId="0" applyNumberFormat="1" applyFont="1" applyFill="1" applyBorder="1" applyAlignment="1">
      <alignment horizontal="right" indent="1"/>
    </xf>
    <xf numFmtId="0" fontId="29" fillId="6" borderId="20" xfId="0" applyFont="1" applyFill="1" applyBorder="1" applyAlignment="1">
      <alignment horizontal="left" vertical="center"/>
    </xf>
    <xf numFmtId="0" fontId="29" fillId="6" borderId="21" xfId="0" applyFont="1" applyFill="1" applyBorder="1" applyAlignment="1">
      <alignment horizontal="left" vertical="center"/>
    </xf>
    <xf numFmtId="0" fontId="29" fillId="6" borderId="22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24" xfId="0" applyFont="1" applyBorder="1" applyAlignment="1">
      <alignment horizontal="left" wrapText="1"/>
    </xf>
    <xf numFmtId="0" fontId="20" fillId="2" borderId="23" xfId="0" applyFont="1" applyFill="1" applyBorder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20" fillId="4" borderId="23" xfId="0" applyFont="1" applyFill="1" applyBorder="1" applyAlignment="1">
      <alignment horizontal="left"/>
    </xf>
    <xf numFmtId="0" fontId="20" fillId="4" borderId="0" xfId="0" applyFont="1" applyFill="1" applyAlignment="1">
      <alignment horizontal="left"/>
    </xf>
    <xf numFmtId="0" fontId="26" fillId="0" borderId="0" xfId="0" applyFont="1" applyAlignment="1">
      <alignment horizontal="left" vertical="center" wrapText="1" indent="3"/>
    </xf>
    <xf numFmtId="0" fontId="26" fillId="0" borderId="0" xfId="0" applyFont="1" applyAlignment="1">
      <alignment horizontal="left" vertical="center" indent="3"/>
    </xf>
    <xf numFmtId="0" fontId="29" fillId="6" borderId="23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left" vertical="center"/>
    </xf>
    <xf numFmtId="0" fontId="29" fillId="6" borderId="24" xfId="0" applyFont="1" applyFill="1" applyBorder="1" applyAlignment="1">
      <alignment horizontal="left" vertical="center"/>
    </xf>
    <xf numFmtId="0" fontId="23" fillId="6" borderId="23" xfId="0" applyFont="1" applyFill="1" applyBorder="1" applyAlignment="1">
      <alignment horizontal="left" vertical="center"/>
    </xf>
    <xf numFmtId="0" fontId="23" fillId="6" borderId="0" xfId="0" applyFont="1" applyFill="1" applyAlignment="1">
      <alignment horizontal="left" vertical="center"/>
    </xf>
    <xf numFmtId="0" fontId="23" fillId="6" borderId="24" xfId="0" applyFont="1" applyFill="1" applyBorder="1" applyAlignment="1">
      <alignment horizontal="left" vertical="center"/>
    </xf>
    <xf numFmtId="0" fontId="24" fillId="4" borderId="0" xfId="0" applyFont="1" applyFill="1" applyAlignment="1" applyProtection="1">
      <alignment horizontal="left"/>
      <protection locked="0"/>
    </xf>
    <xf numFmtId="0" fontId="24" fillId="4" borderId="24" xfId="0" applyFont="1" applyFill="1" applyBorder="1" applyAlignment="1" applyProtection="1">
      <alignment horizontal="left"/>
      <protection locked="0"/>
    </xf>
    <xf numFmtId="0" fontId="16" fillId="0" borderId="2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24" xfId="0" applyFont="1" applyFill="1" applyBorder="1" applyAlignment="1" applyProtection="1">
      <alignment horizontal="left"/>
      <protection locked="0"/>
    </xf>
    <xf numFmtId="0" fontId="16" fillId="5" borderId="0" xfId="0" applyFont="1" applyFill="1" applyAlignment="1" applyProtection="1">
      <alignment horizontal="left"/>
      <protection locked="0"/>
    </xf>
    <xf numFmtId="0" fontId="16" fillId="5" borderId="24" xfId="0" applyFont="1" applyFill="1" applyBorder="1" applyAlignment="1" applyProtection="1">
      <alignment horizontal="left"/>
      <protection locked="0"/>
    </xf>
    <xf numFmtId="0" fontId="20" fillId="2" borderId="0" xfId="0" applyFont="1" applyFill="1" applyProtection="1">
      <protection locked="0"/>
    </xf>
    <xf numFmtId="0" fontId="20" fillId="2" borderId="24" xfId="0" applyFont="1" applyFill="1" applyBorder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24" xfId="0" applyFont="1" applyBorder="1" applyAlignment="1" applyProtection="1">
      <alignment horizontal="left"/>
      <protection locked="0"/>
    </xf>
    <xf numFmtId="0" fontId="16" fillId="0" borderId="24" xfId="0" applyFont="1" applyBorder="1" applyAlignment="1">
      <alignment horizontal="left"/>
    </xf>
    <xf numFmtId="167" fontId="24" fillId="4" borderId="0" xfId="0" applyNumberFormat="1" applyFont="1" applyFill="1" applyAlignment="1" applyProtection="1">
      <alignment horizontal="left"/>
      <protection locked="0"/>
    </xf>
    <xf numFmtId="167" fontId="24" fillId="4" borderId="24" xfId="0" applyNumberFormat="1" applyFont="1" applyFill="1" applyBorder="1" applyAlignment="1" applyProtection="1">
      <alignment horizontal="left"/>
      <protection locked="0"/>
    </xf>
    <xf numFmtId="0" fontId="25" fillId="0" borderId="21" xfId="0" applyFont="1" applyBorder="1" applyAlignment="1">
      <alignment horizontal="right"/>
    </xf>
    <xf numFmtId="0" fontId="25" fillId="0" borderId="22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5" fillId="0" borderId="24" xfId="0" applyFont="1" applyBorder="1" applyAlignment="1">
      <alignment horizontal="right"/>
    </xf>
    <xf numFmtId="0" fontId="18" fillId="5" borderId="0" xfId="0" applyFont="1" applyFill="1" applyAlignment="1" applyProtection="1">
      <alignment horizontal="left"/>
      <protection locked="0"/>
    </xf>
    <xf numFmtId="0" fontId="18" fillId="5" borderId="24" xfId="0" applyFont="1" applyFill="1" applyBorder="1" applyAlignment="1" applyProtection="1">
      <alignment horizontal="left"/>
      <protection locked="0"/>
    </xf>
    <xf numFmtId="0" fontId="16" fillId="0" borderId="28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168" fontId="16" fillId="2" borderId="0" xfId="0" applyNumberFormat="1" applyFont="1" applyFill="1" applyAlignment="1" applyProtection="1">
      <alignment horizontal="center"/>
      <protection locked="0"/>
    </xf>
    <xf numFmtId="168" fontId="16" fillId="2" borderId="24" xfId="0" applyNumberFormat="1" applyFont="1" applyFill="1" applyBorder="1" applyAlignment="1" applyProtection="1">
      <alignment horizontal="center"/>
      <protection locked="0"/>
    </xf>
    <xf numFmtId="0" fontId="19" fillId="5" borderId="0" xfId="2" applyFont="1" applyFill="1" applyBorder="1" applyAlignment="1" applyProtection="1">
      <alignment horizontal="left"/>
      <protection locked="0"/>
    </xf>
    <xf numFmtId="0" fontId="19" fillId="0" borderId="0" xfId="2" applyFont="1" applyFill="1" applyBorder="1" applyAlignment="1" applyProtection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left"/>
    </xf>
  </cellXfs>
  <cellStyles count="3">
    <cellStyle name="Lien hypertexte" xfId="2" builtinId="8"/>
    <cellStyle name="Monétaire 2" xfId="1" xr:uid="{AB27000A-ABBA-4914-8D9C-05CEA16E7D8E}"/>
    <cellStyle name="Normal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</dxf>
    <dxf>
      <font>
        <color rgb="FFFF0000"/>
      </font>
    </dxf>
    <dxf>
      <font>
        <color theme="2" tint="-0.89996032593768116"/>
      </font>
      <fill>
        <patternFill>
          <bgColor theme="0" tint="-0.14996795556505021"/>
        </patternFill>
      </fill>
    </dxf>
    <dxf>
      <font>
        <color rgb="FFFF0000"/>
      </font>
    </dxf>
    <dxf>
      <font>
        <color theme="2" tint="-0.89996032593768116"/>
      </font>
      <fill>
        <patternFill>
          <bgColor theme="0" tint="-0.14996795556505021"/>
        </patternFill>
      </fill>
    </dxf>
    <dxf>
      <font>
        <color rgb="FFFF0000"/>
      </font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2" tint="-0.89996032593768116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b/>
        <i val="0"/>
        <color theme="2" tint="-0.8999603259376811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rgb="FFFF0000"/>
      </font>
      <border>
        <left/>
        <right/>
        <top/>
        <bottom/>
        <vertical/>
        <horizontal/>
      </border>
    </dxf>
    <dxf>
      <font>
        <color theme="1" tint="4.9989318521683403E-2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169668</xdr:colOff>
      <xdr:row>1</xdr:row>
      <xdr:rowOff>29308</xdr:rowOff>
    </xdr:from>
    <xdr:to>
      <xdr:col>1</xdr:col>
      <xdr:colOff>1461233</xdr:colOff>
      <xdr:row>4</xdr:row>
      <xdr:rowOff>155068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C045A3C-62E6-4220-A245-0E49EAABE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593" y="181708"/>
          <a:ext cx="1291565" cy="65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pna10\Mes%20donn&#233;es%20locales\T&#233;l&#233;chargements\inscription%20Laurie%20Jac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"/>
      <sheetName val="Procédure"/>
      <sheetName val="Fiche d'inscription"/>
      <sheetName val="Données"/>
    </sheetNames>
    <sheetDataSet>
      <sheetData sheetId="0">
        <row r="4">
          <cell r="B4" t="str">
            <v>1 inscription de la même famille</v>
          </cell>
        </row>
      </sheetData>
      <sheetData sheetId="1"/>
      <sheetData sheetId="2"/>
      <sheetData sheetId="3">
        <row r="1">
          <cell r="A1" t="str">
            <v>Sélectionner frais de carabine</v>
          </cell>
          <cell r="B1" t="str">
            <v>Sélectionner le rang dans la famille</v>
          </cell>
        </row>
        <row r="2">
          <cell r="A2" t="str">
            <v>Frais de carabine - 2X/sem</v>
          </cell>
          <cell r="B2" t="str">
            <v>1 inscription de la même famille</v>
          </cell>
        </row>
        <row r="3">
          <cell r="A3" t="str">
            <v>Frais de carabine - 2X/sem partagée</v>
          </cell>
          <cell r="B3" t="str">
            <v>2e inscription de la même famille</v>
          </cell>
        </row>
        <row r="4">
          <cell r="A4" t="str">
            <v>Frais de carabine - 1X/sem</v>
          </cell>
          <cell r="B4" t="str">
            <v>3e inscription de la même famille</v>
          </cell>
        </row>
        <row r="5">
          <cell r="B5" t="str">
            <v>4e inscription de la même famille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one4.ca/registe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894C1-4EAA-48EF-8689-DA44D387AA88}">
  <dimension ref="B1:K35"/>
  <sheetViews>
    <sheetView showGridLines="0" topLeftCell="A4" workbookViewId="0">
      <selection activeCell="C19" sqref="C19"/>
    </sheetView>
  </sheetViews>
  <sheetFormatPr baseColWidth="10" defaultColWidth="11.42578125" defaultRowHeight="15"/>
  <cols>
    <col min="1" max="1" width="2.42578125" customWidth="1"/>
    <col min="2" max="2" width="3.7109375" style="16" customWidth="1"/>
  </cols>
  <sheetData>
    <row r="1" spans="2:11" ht="4.5" customHeight="1" thickBot="1"/>
    <row r="2" spans="2:11" ht="17.25" customHeight="1" thickBot="1">
      <c r="B2" s="88" t="s">
        <v>49</v>
      </c>
      <c r="C2" s="89"/>
      <c r="D2" s="89"/>
      <c r="E2" s="89"/>
      <c r="F2" s="89"/>
      <c r="G2" s="89"/>
      <c r="H2" s="89"/>
      <c r="I2" s="89"/>
      <c r="J2" s="89"/>
      <c r="K2" s="90"/>
    </row>
    <row r="3" spans="2:11" ht="17.25" customHeight="1">
      <c r="B3" s="17" t="s">
        <v>43</v>
      </c>
      <c r="C3" t="s">
        <v>56</v>
      </c>
      <c r="K3" s="18"/>
    </row>
    <row r="4" spans="2:11" ht="17.25" customHeight="1">
      <c r="B4" s="19"/>
      <c r="C4" s="20" t="s">
        <v>64</v>
      </c>
      <c r="D4" s="21"/>
      <c r="E4" s="21"/>
      <c r="F4" s="21"/>
      <c r="G4" s="21"/>
      <c r="H4" s="21"/>
      <c r="K4" s="18"/>
    </row>
    <row r="5" spans="2:11" ht="17.25" customHeight="1">
      <c r="B5" s="22" t="s">
        <v>44</v>
      </c>
      <c r="C5" t="s">
        <v>57</v>
      </c>
      <c r="K5" s="18"/>
    </row>
    <row r="6" spans="2:11" ht="17.25" customHeight="1">
      <c r="B6" s="22" t="s">
        <v>45</v>
      </c>
      <c r="C6" t="s">
        <v>58</v>
      </c>
      <c r="K6" s="18"/>
    </row>
    <row r="7" spans="2:11" ht="17.25" customHeight="1">
      <c r="B7" s="22" t="s">
        <v>46</v>
      </c>
      <c r="C7" t="s">
        <v>59</v>
      </c>
      <c r="K7" s="18"/>
    </row>
    <row r="8" spans="2:11" ht="17.25" customHeight="1">
      <c r="B8" s="22" t="s">
        <v>47</v>
      </c>
      <c r="C8" t="s">
        <v>60</v>
      </c>
      <c r="K8" s="18"/>
    </row>
    <row r="9" spans="2:11" ht="17.25" customHeight="1">
      <c r="B9" s="22" t="s">
        <v>48</v>
      </c>
      <c r="C9" t="s">
        <v>69</v>
      </c>
      <c r="K9" s="18"/>
    </row>
    <row r="10" spans="2:11">
      <c r="B10" s="22"/>
      <c r="C10" t="s">
        <v>70</v>
      </c>
      <c r="K10" s="18"/>
    </row>
    <row r="11" spans="2:11" ht="17.25" customHeight="1">
      <c r="B11" s="22" t="s">
        <v>50</v>
      </c>
      <c r="C11" t="s">
        <v>65</v>
      </c>
      <c r="K11" s="18"/>
    </row>
    <row r="12" spans="2:11" ht="17.25" customHeight="1">
      <c r="B12" s="22" t="s">
        <v>51</v>
      </c>
      <c r="C12" t="s">
        <v>61</v>
      </c>
      <c r="K12" s="18"/>
    </row>
    <row r="13" spans="2:11">
      <c r="B13" s="22"/>
      <c r="C13" t="s">
        <v>73</v>
      </c>
      <c r="K13" s="18"/>
    </row>
    <row r="14" spans="2:11">
      <c r="B14" s="22"/>
      <c r="C14" t="s">
        <v>66</v>
      </c>
      <c r="K14" s="18"/>
    </row>
    <row r="15" spans="2:11">
      <c r="B15" s="22"/>
      <c r="C15" t="s">
        <v>53</v>
      </c>
      <c r="K15" s="18"/>
    </row>
    <row r="16" spans="2:11" ht="17.25" customHeight="1">
      <c r="B16" s="22" t="s">
        <v>52</v>
      </c>
      <c r="C16" t="s">
        <v>55</v>
      </c>
      <c r="K16" s="18"/>
    </row>
    <row r="17" spans="2:11">
      <c r="B17" s="22"/>
      <c r="C17" t="s">
        <v>72</v>
      </c>
      <c r="K17" s="18"/>
    </row>
    <row r="18" spans="2:11">
      <c r="B18" s="22"/>
      <c r="C18" t="s">
        <v>71</v>
      </c>
      <c r="K18" s="18"/>
    </row>
    <row r="19" spans="2:11">
      <c r="B19" s="22"/>
      <c r="C19" t="s">
        <v>79</v>
      </c>
      <c r="K19" s="18"/>
    </row>
    <row r="20" spans="2:11">
      <c r="B20" s="22"/>
      <c r="C20" t="s">
        <v>62</v>
      </c>
      <c r="K20" s="18"/>
    </row>
    <row r="21" spans="2:11" ht="17.25" customHeight="1">
      <c r="B21" s="22"/>
      <c r="C21" s="23" t="s">
        <v>63</v>
      </c>
      <c r="K21" s="18"/>
    </row>
    <row r="22" spans="2:11" ht="17.25" customHeight="1">
      <c r="B22" s="22"/>
      <c r="C22" t="s">
        <v>86</v>
      </c>
      <c r="K22" s="18"/>
    </row>
    <row r="23" spans="2:11">
      <c r="B23" s="22"/>
      <c r="C23" t="s">
        <v>87</v>
      </c>
      <c r="K23" s="18"/>
    </row>
    <row r="24" spans="2:11" ht="17.25" customHeight="1">
      <c r="B24" s="22"/>
      <c r="C24" t="s">
        <v>88</v>
      </c>
      <c r="K24" s="18"/>
    </row>
    <row r="25" spans="2:11">
      <c r="B25" s="22"/>
      <c r="C25" t="s">
        <v>89</v>
      </c>
      <c r="K25" s="18"/>
    </row>
    <row r="26" spans="2:11">
      <c r="B26" s="22"/>
      <c r="C26" t="s">
        <v>81</v>
      </c>
      <c r="K26" s="18"/>
    </row>
    <row r="27" spans="2:11">
      <c r="B27" s="22"/>
      <c r="C27" t="s">
        <v>82</v>
      </c>
      <c r="K27" s="18"/>
    </row>
    <row r="28" spans="2:11" ht="17.25" customHeight="1">
      <c r="B28" s="22" t="s">
        <v>54</v>
      </c>
      <c r="C28" t="s">
        <v>67</v>
      </c>
      <c r="K28" s="18"/>
    </row>
    <row r="29" spans="2:11" ht="17.25" customHeight="1">
      <c r="B29" s="22"/>
      <c r="C29" t="s">
        <v>83</v>
      </c>
      <c r="K29" s="18"/>
    </row>
    <row r="30" spans="2:11" ht="17.25" customHeight="1">
      <c r="B30" s="22"/>
      <c r="C30" t="s">
        <v>68</v>
      </c>
      <c r="K30" s="18"/>
    </row>
    <row r="31" spans="2:11" ht="17.25" customHeight="1">
      <c r="B31" s="22" t="s">
        <v>74</v>
      </c>
      <c r="C31" t="s">
        <v>75</v>
      </c>
      <c r="K31" s="18"/>
    </row>
    <row r="32" spans="2:11">
      <c r="B32" s="22"/>
      <c r="C32" s="27" t="s">
        <v>153</v>
      </c>
      <c r="K32" s="18"/>
    </row>
    <row r="33" spans="2:11" ht="17.25" customHeight="1">
      <c r="B33" s="22" t="s">
        <v>76</v>
      </c>
      <c r="C33" t="s">
        <v>77</v>
      </c>
      <c r="K33" s="18"/>
    </row>
    <row r="34" spans="2:11">
      <c r="B34" s="22"/>
      <c r="C34" t="s">
        <v>78</v>
      </c>
      <c r="K34" s="18"/>
    </row>
    <row r="35" spans="2:11" ht="6" customHeight="1" thickBot="1">
      <c r="B35" s="24"/>
      <c r="C35" s="25"/>
      <c r="D35" s="25"/>
      <c r="E35" s="25"/>
      <c r="F35" s="25"/>
      <c r="G35" s="25"/>
      <c r="H35" s="25"/>
      <c r="I35" s="25"/>
      <c r="J35" s="25"/>
      <c r="K35" s="26"/>
    </row>
  </sheetData>
  <mergeCells count="1">
    <mergeCell ref="B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F42B2-D83E-4BB1-B5FC-124F9ABBF77F}">
  <dimension ref="B2:K163"/>
  <sheetViews>
    <sheetView showGridLines="0" showRowColHeaders="0" tabSelected="1" showRuler="0" topLeftCell="A138" zoomScale="130" zoomScaleNormal="130" zoomScalePageLayoutView="130" workbookViewId="0">
      <selection activeCell="B166" sqref="B166"/>
    </sheetView>
  </sheetViews>
  <sheetFormatPr baseColWidth="10" defaultColWidth="11.42578125" defaultRowHeight="12"/>
  <cols>
    <col min="1" max="1" width="2.42578125" style="41" customWidth="1"/>
    <col min="2" max="2" width="26.7109375" style="41" customWidth="1"/>
    <col min="3" max="3" width="2.140625" style="41" customWidth="1"/>
    <col min="4" max="4" width="23.7109375" style="41" customWidth="1"/>
    <col min="5" max="5" width="1.7109375" style="41" customWidth="1"/>
    <col min="6" max="6" width="27.28515625" style="41" customWidth="1"/>
    <col min="7" max="7" width="3.42578125" style="41" customWidth="1"/>
    <col min="8" max="8" width="23.140625" style="41" customWidth="1"/>
    <col min="9" max="9" width="1.7109375" style="41" customWidth="1"/>
    <col min="10" max="10" width="2.7109375" style="41" customWidth="1"/>
    <col min="11" max="16384" width="11.42578125" style="41"/>
  </cols>
  <sheetData>
    <row r="2" spans="2:11" ht="15" customHeight="1">
      <c r="B2" s="39"/>
      <c r="C2" s="40"/>
      <c r="D2" s="40"/>
      <c r="E2" s="40"/>
      <c r="F2" s="146" t="s">
        <v>98</v>
      </c>
      <c r="G2" s="146"/>
      <c r="H2" s="147"/>
    </row>
    <row r="3" spans="2:11">
      <c r="B3" s="42"/>
      <c r="F3" s="148"/>
      <c r="G3" s="148"/>
      <c r="H3" s="149"/>
    </row>
    <row r="4" spans="2:11" ht="15">
      <c r="B4" s="42"/>
      <c r="F4" s="43"/>
      <c r="G4" s="44"/>
      <c r="H4" s="45" t="s">
        <v>169</v>
      </c>
    </row>
    <row r="5" spans="2:11" ht="12.75">
      <c r="B5" s="42"/>
      <c r="H5" s="84" t="s">
        <v>154</v>
      </c>
    </row>
    <row r="6" spans="2:11" ht="18.75" customHeight="1">
      <c r="B6" s="124" t="s">
        <v>103</v>
      </c>
      <c r="C6" s="125"/>
      <c r="D6" s="125"/>
      <c r="E6" s="125"/>
      <c r="F6" s="125"/>
      <c r="G6" s="125"/>
      <c r="H6" s="126"/>
    </row>
    <row r="7" spans="2:11" ht="6" customHeight="1">
      <c r="B7" s="42"/>
      <c r="H7" s="46"/>
    </row>
    <row r="8" spans="2:11" ht="13.5" customHeight="1">
      <c r="B8" s="42" t="s">
        <v>145</v>
      </c>
      <c r="D8" s="150"/>
      <c r="E8" s="150"/>
      <c r="F8" s="150"/>
      <c r="G8" s="150"/>
      <c r="H8" s="151"/>
    </row>
    <row r="9" spans="2:11" ht="5.0999999999999996" customHeight="1">
      <c r="B9" s="42"/>
      <c r="H9" s="46"/>
    </row>
    <row r="10" spans="2:11" ht="13.5" customHeight="1">
      <c r="B10" s="42" t="s">
        <v>144</v>
      </c>
      <c r="D10" s="38"/>
      <c r="F10" s="41" t="s">
        <v>161</v>
      </c>
      <c r="G10" s="152" t="str">
        <f>IF(D10="","",(YEAR(DATE(2024,12,31))-YEAR(D10)) &amp; " ans")</f>
        <v/>
      </c>
      <c r="H10" s="153"/>
      <c r="K10" s="47"/>
    </row>
    <row r="11" spans="2:11" ht="5.0999999999999996" customHeight="1">
      <c r="B11" s="42"/>
      <c r="H11" s="46"/>
    </row>
    <row r="12" spans="2:11" ht="13.5" customHeight="1">
      <c r="B12" s="42" t="s">
        <v>21</v>
      </c>
      <c r="D12" s="29"/>
      <c r="F12" s="41" t="s">
        <v>157</v>
      </c>
      <c r="G12" s="154"/>
      <c r="H12" s="155"/>
    </row>
    <row r="13" spans="2:11" ht="5.0999999999999996" customHeight="1">
      <c r="B13" s="42"/>
      <c r="H13" s="46"/>
    </row>
    <row r="14" spans="2:11">
      <c r="B14" s="127" t="s">
        <v>100</v>
      </c>
      <c r="C14" s="128"/>
      <c r="D14" s="128"/>
      <c r="E14" s="128"/>
      <c r="F14" s="128"/>
      <c r="G14" s="128"/>
      <c r="H14" s="129"/>
      <c r="K14" s="48"/>
    </row>
    <row r="15" spans="2:11" ht="6" customHeight="1">
      <c r="B15" s="42"/>
      <c r="H15" s="46"/>
    </row>
    <row r="16" spans="2:11" ht="13.5" customHeight="1">
      <c r="B16" s="42" t="s">
        <v>22</v>
      </c>
      <c r="D16" s="29"/>
      <c r="F16" s="41" t="s">
        <v>93</v>
      </c>
      <c r="G16" s="136"/>
      <c r="H16" s="137"/>
    </row>
    <row r="17" spans="2:8" ht="5.0999999999999996" customHeight="1">
      <c r="B17" s="42"/>
      <c r="H17" s="46"/>
    </row>
    <row r="18" spans="2:8" ht="13.5" customHeight="1">
      <c r="B18" s="42" t="s">
        <v>23</v>
      </c>
      <c r="D18" s="29"/>
      <c r="F18" s="41" t="s">
        <v>25</v>
      </c>
      <c r="G18" s="156"/>
      <c r="H18" s="137"/>
    </row>
    <row r="19" spans="2:8" ht="5.0999999999999996" customHeight="1">
      <c r="B19" s="42"/>
      <c r="H19" s="46"/>
    </row>
    <row r="20" spans="2:8" ht="13.5" customHeight="1">
      <c r="B20" s="42" t="s">
        <v>24</v>
      </c>
      <c r="D20" s="29"/>
      <c r="G20" s="157"/>
      <c r="H20" s="143"/>
    </row>
    <row r="21" spans="2:8" ht="4.5" customHeight="1">
      <c r="B21" s="42"/>
      <c r="H21" s="46"/>
    </row>
    <row r="22" spans="2:8">
      <c r="B22" s="103" t="s">
        <v>26</v>
      </c>
      <c r="C22" s="104"/>
      <c r="D22" s="104"/>
      <c r="E22" s="104"/>
      <c r="F22" s="104"/>
      <c r="G22" s="51"/>
      <c r="H22" s="46"/>
    </row>
    <row r="23" spans="2:8" ht="5.25" customHeight="1">
      <c r="B23" s="52"/>
      <c r="C23" s="53"/>
      <c r="D23" s="53"/>
      <c r="E23" s="53"/>
      <c r="F23" s="53"/>
      <c r="G23" s="53"/>
      <c r="H23" s="46"/>
    </row>
    <row r="24" spans="2:8" ht="13.5" customHeight="1">
      <c r="B24" s="42" t="s">
        <v>146</v>
      </c>
      <c r="D24" s="29"/>
      <c r="F24" s="41" t="s">
        <v>25</v>
      </c>
      <c r="G24" s="136"/>
      <c r="H24" s="137"/>
    </row>
    <row r="25" spans="2:8" ht="5.0999999999999996" customHeight="1">
      <c r="B25" s="42"/>
      <c r="H25" s="46"/>
    </row>
    <row r="26" spans="2:8" ht="13.5" customHeight="1">
      <c r="B26" s="42" t="s">
        <v>24</v>
      </c>
      <c r="D26" s="29"/>
      <c r="F26" s="41" t="s">
        <v>27</v>
      </c>
      <c r="G26" s="136"/>
      <c r="H26" s="137"/>
    </row>
    <row r="27" spans="2:8" ht="5.0999999999999996" customHeight="1">
      <c r="B27" s="42"/>
      <c r="H27" s="46"/>
    </row>
    <row r="28" spans="2:8" ht="13.5" customHeight="1">
      <c r="B28" s="42" t="s">
        <v>147</v>
      </c>
      <c r="D28" s="29"/>
      <c r="F28" s="41" t="s">
        <v>25</v>
      </c>
      <c r="G28" s="136"/>
      <c r="H28" s="137"/>
    </row>
    <row r="29" spans="2:8" ht="5.0999999999999996" customHeight="1">
      <c r="B29" s="42"/>
      <c r="H29" s="46"/>
    </row>
    <row r="30" spans="2:8" ht="13.5" customHeight="1">
      <c r="B30" s="42" t="s">
        <v>24</v>
      </c>
      <c r="D30" s="29"/>
      <c r="F30" s="41" t="s">
        <v>27</v>
      </c>
      <c r="G30" s="136"/>
      <c r="H30" s="137"/>
    </row>
    <row r="31" spans="2:8" ht="5.0999999999999996" customHeight="1">
      <c r="B31" s="42"/>
      <c r="H31" s="46"/>
    </row>
    <row r="32" spans="2:8">
      <c r="B32" s="127" t="s">
        <v>101</v>
      </c>
      <c r="C32" s="128"/>
      <c r="D32" s="128"/>
      <c r="E32" s="128"/>
      <c r="F32" s="128"/>
      <c r="G32" s="128"/>
      <c r="H32" s="129"/>
    </row>
    <row r="33" spans="2:8" ht="4.5" customHeight="1">
      <c r="B33" s="50"/>
      <c r="C33" s="51"/>
      <c r="D33" s="51"/>
      <c r="E33" s="51"/>
      <c r="F33" s="51"/>
      <c r="G33" s="51"/>
      <c r="H33" s="54"/>
    </row>
    <row r="34" spans="2:8" ht="13.5" customHeight="1">
      <c r="B34" s="42" t="s">
        <v>80</v>
      </c>
      <c r="D34" s="138" t="s">
        <v>28</v>
      </c>
      <c r="E34" s="138"/>
      <c r="F34" s="138"/>
      <c r="G34" s="138"/>
      <c r="H34" s="139"/>
    </row>
    <row r="35" spans="2:8" ht="5.0999999999999996" customHeight="1">
      <c r="B35" s="42"/>
      <c r="H35" s="46"/>
    </row>
    <row r="36" spans="2:8" ht="13.5" customHeight="1">
      <c r="B36" s="55" t="s">
        <v>111</v>
      </c>
      <c r="C36" s="51"/>
      <c r="D36" s="140"/>
      <c r="E36" s="141"/>
      <c r="F36" s="141"/>
      <c r="G36" s="141"/>
      <c r="H36" s="142"/>
    </row>
    <row r="37" spans="2:8" ht="5.0999999999999996" customHeight="1">
      <c r="B37" s="42"/>
      <c r="H37" s="46"/>
    </row>
    <row r="38" spans="2:8" ht="13.5" customHeight="1">
      <c r="B38" s="42" t="s">
        <v>116</v>
      </c>
      <c r="D38" s="28" t="s">
        <v>28</v>
      </c>
      <c r="G38" s="133"/>
      <c r="H38" s="143"/>
    </row>
    <row r="39" spans="2:8" ht="5.0999999999999996" customHeight="1">
      <c r="B39" s="42"/>
      <c r="H39" s="46"/>
    </row>
    <row r="40" spans="2:8" ht="13.5" customHeight="1">
      <c r="B40" s="42" t="s">
        <v>117</v>
      </c>
      <c r="D40" s="28" t="s">
        <v>28</v>
      </c>
      <c r="F40" s="56" t="s">
        <v>126</v>
      </c>
      <c r="G40" s="130"/>
      <c r="H40" s="131"/>
    </row>
    <row r="41" spans="2:8" ht="5.0999999999999996" customHeight="1">
      <c r="B41" s="42"/>
      <c r="H41" s="46"/>
    </row>
    <row r="42" spans="2:8" ht="13.5" customHeight="1">
      <c r="B42" s="42" t="s">
        <v>127</v>
      </c>
      <c r="D42" s="28" t="s">
        <v>28</v>
      </c>
      <c r="F42" s="56" t="s">
        <v>125</v>
      </c>
      <c r="G42" s="130"/>
      <c r="H42" s="131"/>
    </row>
    <row r="43" spans="2:8" ht="5.0999999999999996" customHeight="1">
      <c r="B43" s="42"/>
      <c r="H43" s="46"/>
    </row>
    <row r="44" spans="2:8" ht="13.5" customHeight="1">
      <c r="B44" s="42" t="s">
        <v>118</v>
      </c>
      <c r="D44" s="28" t="s">
        <v>28</v>
      </c>
      <c r="H44" s="46"/>
    </row>
    <row r="45" spans="2:8" ht="5.0999999999999996" customHeight="1">
      <c r="B45" s="42"/>
      <c r="H45" s="46"/>
    </row>
    <row r="46" spans="2:8" ht="13.5" customHeight="1">
      <c r="B46" s="42" t="s">
        <v>119</v>
      </c>
      <c r="D46" s="28" t="s">
        <v>28</v>
      </c>
      <c r="H46" s="46"/>
    </row>
    <row r="47" spans="2:8" ht="5.0999999999999996" customHeight="1">
      <c r="B47" s="42"/>
      <c r="H47" s="46"/>
    </row>
    <row r="48" spans="2:8" ht="13.5" customHeight="1">
      <c r="B48" s="42" t="s">
        <v>120</v>
      </c>
      <c r="D48" s="28" t="s">
        <v>28</v>
      </c>
      <c r="H48" s="46"/>
    </row>
    <row r="49" spans="2:8" ht="5.0999999999999996" customHeight="1">
      <c r="B49" s="42"/>
      <c r="H49" s="46"/>
    </row>
    <row r="50" spans="2:8" ht="13.5" customHeight="1">
      <c r="B50" s="42" t="s">
        <v>124</v>
      </c>
      <c r="D50" s="28" t="s">
        <v>28</v>
      </c>
      <c r="H50" s="46"/>
    </row>
    <row r="51" spans="2:8" ht="5.0999999999999996" customHeight="1">
      <c r="B51" s="42"/>
      <c r="H51" s="46"/>
    </row>
    <row r="52" spans="2:8" ht="13.5" customHeight="1">
      <c r="B52" s="42" t="s">
        <v>121</v>
      </c>
      <c r="D52" s="28" t="s">
        <v>28</v>
      </c>
      <c r="F52" s="56" t="s">
        <v>125</v>
      </c>
      <c r="G52" s="130"/>
      <c r="H52" s="131"/>
    </row>
    <row r="53" spans="2:8" ht="5.0999999999999996" customHeight="1">
      <c r="B53" s="42"/>
      <c r="H53" s="46"/>
    </row>
    <row r="54" spans="2:8" ht="13.5" customHeight="1">
      <c r="B54" s="42" t="s">
        <v>123</v>
      </c>
      <c r="D54" s="28" t="s">
        <v>28</v>
      </c>
      <c r="F54" s="56" t="s">
        <v>125</v>
      </c>
      <c r="G54" s="130"/>
      <c r="H54" s="131"/>
    </row>
    <row r="55" spans="2:8" ht="5.0999999999999996" customHeight="1">
      <c r="B55" s="42"/>
      <c r="H55" s="46"/>
    </row>
    <row r="56" spans="2:8" ht="13.5" customHeight="1">
      <c r="B56" s="42" t="s">
        <v>122</v>
      </c>
      <c r="D56" s="28" t="s">
        <v>28</v>
      </c>
      <c r="F56" s="56" t="s">
        <v>129</v>
      </c>
      <c r="G56" s="144"/>
      <c r="H56" s="145"/>
    </row>
    <row r="57" spans="2:8" ht="5.0999999999999996" customHeight="1">
      <c r="B57" s="42"/>
      <c r="H57" s="46"/>
    </row>
    <row r="58" spans="2:8" ht="13.5" customHeight="1">
      <c r="B58" s="42"/>
      <c r="D58" s="57"/>
      <c r="F58" s="56" t="s">
        <v>128</v>
      </c>
      <c r="G58" s="130"/>
      <c r="H58" s="131"/>
    </row>
    <row r="59" spans="2:8" ht="5.0999999999999996" customHeight="1">
      <c r="B59" s="42"/>
      <c r="H59" s="46"/>
    </row>
    <row r="60" spans="2:8">
      <c r="B60" s="127" t="s">
        <v>102</v>
      </c>
      <c r="C60" s="128"/>
      <c r="D60" s="128"/>
      <c r="E60" s="128"/>
      <c r="F60" s="128"/>
      <c r="G60" s="128"/>
      <c r="H60" s="129"/>
    </row>
    <row r="61" spans="2:8" ht="5.0999999999999996" customHeight="1">
      <c r="B61" s="42"/>
      <c r="H61" s="46"/>
    </row>
    <row r="62" spans="2:8" ht="13.5" customHeight="1">
      <c r="B62" s="132" t="s">
        <v>94</v>
      </c>
      <c r="C62" s="133"/>
      <c r="D62" s="133"/>
      <c r="F62" s="134"/>
      <c r="G62" s="134"/>
      <c r="H62" s="135"/>
    </row>
    <row r="63" spans="2:8" ht="5.0999999999999996" customHeight="1">
      <c r="B63" s="42"/>
      <c r="H63" s="46"/>
    </row>
    <row r="64" spans="2:8" ht="13.5" customHeight="1">
      <c r="B64" s="58" t="s">
        <v>137</v>
      </c>
      <c r="D64" s="30" t="s">
        <v>28</v>
      </c>
      <c r="E64" s="59"/>
      <c r="F64" s="56" t="s">
        <v>125</v>
      </c>
      <c r="G64" s="130"/>
      <c r="H64" s="131"/>
    </row>
    <row r="65" spans="2:8" ht="4.5" customHeight="1">
      <c r="B65" s="58"/>
      <c r="D65" s="60"/>
      <c r="F65" s="53"/>
      <c r="G65" s="53"/>
      <c r="H65" s="49"/>
    </row>
    <row r="66" spans="2:8" ht="13.5" customHeight="1">
      <c r="B66" s="58" t="s">
        <v>143</v>
      </c>
      <c r="D66" s="60"/>
      <c r="F66" s="53"/>
      <c r="G66" s="53"/>
      <c r="H66" s="49"/>
    </row>
    <row r="67" spans="2:8" ht="4.5" customHeight="1">
      <c r="B67" s="58"/>
      <c r="D67" s="60"/>
      <c r="F67" s="53"/>
      <c r="G67" s="53"/>
      <c r="H67" s="49"/>
    </row>
    <row r="68" spans="2:8" ht="13.5" customHeight="1">
      <c r="B68" s="58" t="s">
        <v>130</v>
      </c>
      <c r="D68" s="30" t="s">
        <v>28</v>
      </c>
      <c r="E68" s="59"/>
      <c r="F68" s="56" t="s">
        <v>125</v>
      </c>
      <c r="G68" s="130" t="s">
        <v>28</v>
      </c>
      <c r="H68" s="131"/>
    </row>
    <row r="69" spans="2:8" ht="4.5" customHeight="1">
      <c r="B69" s="58"/>
      <c r="D69" s="60"/>
      <c r="F69" s="53"/>
      <c r="G69" s="53"/>
      <c r="H69" s="49"/>
    </row>
    <row r="70" spans="2:8" ht="13.5" customHeight="1">
      <c r="B70" s="58" t="s">
        <v>131</v>
      </c>
      <c r="D70" s="30" t="s">
        <v>28</v>
      </c>
      <c r="E70" s="59"/>
      <c r="F70" s="56" t="s">
        <v>125</v>
      </c>
      <c r="G70" s="130"/>
      <c r="H70" s="131"/>
    </row>
    <row r="71" spans="2:8" ht="4.5" customHeight="1">
      <c r="B71" s="58"/>
      <c r="D71" s="60"/>
      <c r="F71" s="53"/>
      <c r="G71" s="53"/>
      <c r="H71" s="49"/>
    </row>
    <row r="72" spans="2:8" ht="13.5" customHeight="1">
      <c r="B72" s="58" t="s">
        <v>132</v>
      </c>
      <c r="D72" s="30" t="s">
        <v>28</v>
      </c>
      <c r="E72" s="59"/>
      <c r="F72" s="56" t="s">
        <v>125</v>
      </c>
      <c r="G72" s="130" t="s">
        <v>139</v>
      </c>
      <c r="H72" s="131"/>
    </row>
    <row r="73" spans="2:8" ht="4.5" customHeight="1">
      <c r="B73" s="58"/>
      <c r="D73" s="60"/>
      <c r="F73" s="53"/>
      <c r="G73" s="53"/>
      <c r="H73" s="49"/>
    </row>
    <row r="74" spans="2:8" ht="13.5" customHeight="1">
      <c r="B74" s="58" t="s">
        <v>133</v>
      </c>
      <c r="D74" s="30" t="s">
        <v>28</v>
      </c>
      <c r="E74" s="59"/>
      <c r="F74" s="56" t="s">
        <v>125</v>
      </c>
      <c r="G74" s="130" t="s">
        <v>28</v>
      </c>
      <c r="H74" s="131"/>
    </row>
    <row r="75" spans="2:8" ht="4.5" customHeight="1">
      <c r="B75" s="58"/>
      <c r="D75" s="60"/>
      <c r="F75" s="53"/>
      <c r="G75" s="53"/>
      <c r="H75" s="49"/>
    </row>
    <row r="76" spans="2:8" ht="13.5" customHeight="1">
      <c r="B76" s="58" t="s">
        <v>134</v>
      </c>
      <c r="D76" s="30" t="s">
        <v>28</v>
      </c>
      <c r="E76" s="59"/>
      <c r="F76" s="56" t="s">
        <v>125</v>
      </c>
      <c r="G76" s="130" t="s">
        <v>28</v>
      </c>
      <c r="H76" s="131"/>
    </row>
    <row r="77" spans="2:8" ht="4.5" customHeight="1">
      <c r="B77" s="58"/>
      <c r="D77" s="60"/>
      <c r="F77" s="53"/>
      <c r="G77" s="53"/>
      <c r="H77" s="49"/>
    </row>
    <row r="78" spans="2:8" ht="13.5" customHeight="1">
      <c r="B78" s="58" t="s">
        <v>135</v>
      </c>
      <c r="D78" s="30" t="s">
        <v>28</v>
      </c>
      <c r="E78" s="59"/>
      <c r="F78" s="56" t="s">
        <v>125</v>
      </c>
      <c r="G78" s="130" t="s">
        <v>28</v>
      </c>
      <c r="H78" s="131"/>
    </row>
    <row r="79" spans="2:8" ht="4.5" customHeight="1">
      <c r="B79" s="58"/>
      <c r="D79" s="60"/>
      <c r="F79" s="53"/>
      <c r="G79" s="53"/>
      <c r="H79" s="49"/>
    </row>
    <row r="80" spans="2:8" ht="13.5" customHeight="1">
      <c r="B80" s="58" t="s">
        <v>136</v>
      </c>
      <c r="D80" s="30" t="s">
        <v>28</v>
      </c>
      <c r="E80" s="59"/>
      <c r="F80" s="56" t="s">
        <v>125</v>
      </c>
      <c r="G80" s="130" t="s">
        <v>28</v>
      </c>
      <c r="H80" s="131"/>
    </row>
    <row r="81" spans="2:8" ht="4.5" customHeight="1">
      <c r="B81" s="58"/>
      <c r="D81" s="60"/>
      <c r="F81" s="53"/>
      <c r="G81" s="53"/>
      <c r="H81" s="49"/>
    </row>
    <row r="82" spans="2:8" ht="13.5" customHeight="1">
      <c r="B82" s="58" t="s">
        <v>138</v>
      </c>
      <c r="D82" s="30" t="s">
        <v>28</v>
      </c>
      <c r="E82" s="59"/>
      <c r="F82" s="56" t="s">
        <v>125</v>
      </c>
      <c r="G82" s="130"/>
      <c r="H82" s="131"/>
    </row>
    <row r="83" spans="2:8" ht="5.0999999999999996" customHeight="1">
      <c r="B83" s="42"/>
      <c r="H83" s="46"/>
    </row>
    <row r="84" spans="2:8">
      <c r="B84" s="127" t="s">
        <v>109</v>
      </c>
      <c r="C84" s="128"/>
      <c r="D84" s="128"/>
      <c r="E84" s="128"/>
      <c r="F84" s="128"/>
      <c r="G84" s="128"/>
      <c r="H84" s="129"/>
    </row>
    <row r="85" spans="2:8" ht="5.0999999999999996" customHeight="1">
      <c r="B85" s="42"/>
      <c r="H85" s="46"/>
    </row>
    <row r="86" spans="2:8" ht="13.5" customHeight="1">
      <c r="B86" s="103" t="s">
        <v>29</v>
      </c>
      <c r="C86" s="104"/>
      <c r="D86" s="104"/>
      <c r="H86" s="61" t="s">
        <v>112</v>
      </c>
    </row>
    <row r="87" spans="2:8" ht="13.5" customHeight="1">
      <c r="B87" s="33" t="s">
        <v>28</v>
      </c>
      <c r="D87" s="62" t="s">
        <v>97</v>
      </c>
      <c r="F87" s="31"/>
      <c r="H87" s="34" t="s">
        <v>159</v>
      </c>
    </row>
    <row r="88" spans="2:8" ht="5.0999999999999996" customHeight="1">
      <c r="B88" s="42"/>
      <c r="H88" s="46"/>
    </row>
    <row r="89" spans="2:8" ht="13.5" customHeight="1">
      <c r="B89" s="50" t="s">
        <v>30</v>
      </c>
      <c r="C89" s="51"/>
      <c r="D89" s="51"/>
      <c r="H89" s="61" t="s">
        <v>112</v>
      </c>
    </row>
    <row r="90" spans="2:8" ht="13.5" customHeight="1">
      <c r="B90" s="33" t="s">
        <v>28</v>
      </c>
      <c r="D90" s="62" t="s">
        <v>97</v>
      </c>
      <c r="F90" s="31"/>
      <c r="H90" s="34" t="s">
        <v>159</v>
      </c>
    </row>
    <row r="91" spans="2:8" ht="5.0999999999999996" customHeight="1">
      <c r="B91" s="42"/>
      <c r="H91" s="46"/>
    </row>
    <row r="92" spans="2:8" ht="14.25" customHeight="1">
      <c r="B92" s="63" t="s">
        <v>40</v>
      </c>
      <c r="H92" s="61" t="s">
        <v>112</v>
      </c>
    </row>
    <row r="93" spans="2:8" ht="14.25" customHeight="1">
      <c r="B93" s="33" t="s">
        <v>28</v>
      </c>
      <c r="D93" s="81" t="str">
        <f>IF(B93="Oui","Oui : indiquez le numéro:",IF(B93="Non","Inscription : https://zone4.ca/register/",""))</f>
        <v/>
      </c>
      <c r="F93" s="31"/>
      <c r="H93" s="34" t="s">
        <v>159</v>
      </c>
    </row>
    <row r="94" spans="2:8" ht="5.0999999999999996" customHeight="1">
      <c r="B94" s="64"/>
      <c r="C94" s="65"/>
      <c r="D94" s="65"/>
      <c r="E94" s="65"/>
      <c r="F94" s="65"/>
      <c r="G94" s="65"/>
      <c r="H94" s="66"/>
    </row>
    <row r="95" spans="2:8" ht="18.75" customHeight="1">
      <c r="B95" s="124" t="s">
        <v>108</v>
      </c>
      <c r="C95" s="125"/>
      <c r="D95" s="125"/>
      <c r="E95" s="125"/>
      <c r="F95" s="125"/>
      <c r="G95" s="125"/>
      <c r="H95" s="126"/>
    </row>
    <row r="96" spans="2:8" ht="3.75" customHeight="1">
      <c r="B96" s="50"/>
      <c r="C96" s="51"/>
      <c r="D96" s="51"/>
      <c r="E96" s="51"/>
      <c r="F96" s="51"/>
      <c r="G96" s="51"/>
      <c r="H96" s="54"/>
    </row>
    <row r="97" spans="2:8" ht="13.5" hidden="1" customHeight="1">
      <c r="B97" s="50" t="s">
        <v>142</v>
      </c>
      <c r="C97" s="51"/>
      <c r="D97" s="51"/>
      <c r="E97" s="51"/>
      <c r="F97" s="51"/>
      <c r="G97" s="51"/>
      <c r="H97" s="67">
        <f>Tarif!J9-250</f>
        <v>0</v>
      </c>
    </row>
    <row r="98" spans="2:8" ht="3.75" hidden="1" customHeight="1">
      <c r="B98" s="50"/>
      <c r="C98" s="51"/>
      <c r="D98" s="51"/>
      <c r="E98" s="51"/>
      <c r="F98" s="51"/>
      <c r="G98" s="51"/>
      <c r="H98" s="54"/>
    </row>
    <row r="99" spans="2:8" ht="13.5" hidden="1" customHeight="1">
      <c r="B99" s="50" t="s">
        <v>141</v>
      </c>
      <c r="C99" s="51"/>
      <c r="D99" s="51"/>
      <c r="E99" s="51"/>
      <c r="F99" s="51"/>
      <c r="G99" s="51"/>
      <c r="H99" s="67">
        <f>IF(E102="1 inscription de la même famille",Tarif!E17,0)</f>
        <v>0</v>
      </c>
    </row>
    <row r="100" spans="2:8" ht="4.5" hidden="1" customHeight="1">
      <c r="B100" s="50"/>
      <c r="C100" s="51"/>
      <c r="D100" s="51"/>
      <c r="E100" s="51"/>
      <c r="F100" s="51"/>
      <c r="G100" s="51"/>
      <c r="H100" s="54"/>
    </row>
    <row r="101" spans="2:8" ht="13.5" hidden="1" customHeight="1">
      <c r="B101" s="63" t="s">
        <v>99</v>
      </c>
      <c r="C101" s="68"/>
      <c r="E101" s="104" t="s">
        <v>34</v>
      </c>
      <c r="F101" s="104"/>
      <c r="G101" s="68"/>
      <c r="H101" s="46"/>
    </row>
    <row r="102" spans="2:8" ht="13.5" hidden="1" customHeight="1">
      <c r="B102" s="118" t="s">
        <v>42</v>
      </c>
      <c r="C102" s="119"/>
      <c r="E102" s="119" t="s">
        <v>35</v>
      </c>
      <c r="F102" s="119"/>
      <c r="G102" s="53"/>
      <c r="H102" s="67" t="str">
        <f>IF(AND(B102="3 fois/semaine",E102="1 inscription de la même famille"),VLOOKUP(E102,Tarif!$B$11:$E$14,4,0),IF(AND(B102="3 fois/semaine",E102="2e inscription de la même famille"),VLOOKUP(E102,Tarif!$B$11:$E$14,4,0),IF(AND(B102="3 fois/semaine",E102="3e inscription de la même famille"),VLOOKUP(E102,Tarif!$B$11:$E$14,4,0),IF(AND(B102="3 fois/semaine",E102="4e inscription de la même famille"),VLOOKUP(E102,Tarif!$B$11:$E$14,4,0),IF(AND(B102="3 fois/semaine",E102="5e inscription de la même famille"),VLOOKUP(E102,Tarif!$B$11:$E$14,4,0),IF(AND(B102="2 fois/semaine",E102="1 inscription de la même famille"),VLOOKUP(E102,Tarif!$B$4:$E$7,4,0),IF(AND(B102="2 fois/semaine",E102="2e inscription de la même famille"),VLOOKUP(E102,Tarif!$B$4:$E$7,4,0),IF(AND(B102="2 fois/semaine",E102="3e inscription de la même famille"),VLOOKUP(E102,Tarif!$B$4:$E$7,4,0),IF(AND(B102="2 fois/semaine",E102="4e inscription de la même famille"),VLOOKUP(E102,Tarif!$B$4:$E$7,4,0),IF(AND(B102="2 fois/semaine",E102="5e inscription de la même famille"),VLOOKUP(E102,Tarif!$B$4:$E$7,4,0),IF(AND(B102="Samedi seulement",E102="1 inscription de la même famille"),VLOOKUP(E102,Tarif!$G$4:$J$7,4,FALSE),IF(AND(B102="Samedi seulement",E102="2e inscription de la même famille"),VLOOKUP(E102,Tarif!$G$4:$J$7,4,FALSE),IF(AND(B102="Samedi seulement",E102="3e inscription de la même famille"),VLOOKUP(E102,Tarif!$G$4:$J$7,4,FALSE),IF(AND(B102="Samedi seulement",E102="4e inscription de la même famille"),VLOOKUP(E102,Tarif!$G$4:$J$7,4,FALSE),IF(AND(B102="Samedi seulement",E102="5e inscription de la même famille"),VLOOKUP(E102,Tarif!$G$4:$J$7,4,FALSE),IF(B102="À la carte (ancien équipe Québec)",Tarif!J10,""))))))))))))))))</f>
        <v/>
      </c>
    </row>
    <row r="103" spans="2:8" ht="4.5" hidden="1" customHeight="1">
      <c r="B103" s="63"/>
      <c r="C103" s="68"/>
      <c r="H103" s="69"/>
    </row>
    <row r="104" spans="2:8" ht="11.25" hidden="1" customHeight="1">
      <c r="B104" s="80" t="str">
        <f>IF(B102="3 fois/semaine","Note : le forfait 3 fois/semaine est sur invitation de l'entrâineure chef",IF(B102="Samedi seulement","Note : le forfait samedi seulement doit avoir été préalablement approuvé par l'entrâineure chef",""))</f>
        <v/>
      </c>
      <c r="C104" s="68"/>
      <c r="H104" s="69"/>
    </row>
    <row r="105" spans="2:8" ht="4.5" customHeight="1">
      <c r="B105" s="63"/>
      <c r="C105" s="68"/>
      <c r="H105" s="69"/>
    </row>
    <row r="106" spans="2:8" ht="13.5" customHeight="1">
      <c r="B106" s="70" t="s">
        <v>170</v>
      </c>
      <c r="C106" s="68"/>
      <c r="H106" s="69"/>
    </row>
    <row r="107" spans="2:8" ht="13.5" customHeight="1">
      <c r="B107" s="118" t="s">
        <v>173</v>
      </c>
      <c r="C107" s="119"/>
      <c r="H107" s="67" t="str">
        <f>IF(B107="1X/sem",Tarif!J19,IF(B107="2X/sem",Tarif!J20,IF(B107="3X/sem",Tarif!J21,"")))</f>
        <v/>
      </c>
    </row>
    <row r="108" spans="2:8" ht="4.5" customHeight="1">
      <c r="B108" s="120"/>
      <c r="C108" s="121"/>
      <c r="H108" s="46"/>
    </row>
    <row r="109" spans="2:8" ht="5.0999999999999996" customHeight="1">
      <c r="B109" s="42"/>
      <c r="D109" s="71"/>
      <c r="E109" s="71"/>
      <c r="F109" s="71"/>
      <c r="G109" s="71"/>
      <c r="H109" s="46"/>
    </row>
    <row r="110" spans="2:8" ht="13.5" customHeight="1">
      <c r="B110" s="63" t="s">
        <v>106</v>
      </c>
      <c r="C110" s="53"/>
      <c r="D110" s="122"/>
      <c r="E110" s="123"/>
      <c r="F110" s="123"/>
      <c r="H110" s="72"/>
    </row>
    <row r="111" spans="2:8" ht="13.5" customHeight="1">
      <c r="B111" s="118" t="s">
        <v>174</v>
      </c>
      <c r="C111" s="119"/>
      <c r="D111" s="123"/>
      <c r="E111" s="123"/>
      <c r="F111" s="123"/>
      <c r="H111" s="67" t="str">
        <f>IF(B111="Saisir le nombre de boîtes","",B111*Tarif!J23)</f>
        <v/>
      </c>
    </row>
    <row r="112" spans="2:8" ht="4.5" customHeight="1">
      <c r="B112" s="120"/>
      <c r="C112" s="121"/>
      <c r="D112" s="123"/>
      <c r="E112" s="123"/>
      <c r="F112" s="123"/>
      <c r="H112" s="46"/>
    </row>
    <row r="113" spans="2:8" ht="13.5" customHeight="1">
      <c r="B113" s="63" t="s">
        <v>107</v>
      </c>
      <c r="C113" s="53"/>
      <c r="D113" s="123"/>
      <c r="E113" s="123"/>
      <c r="F113" s="123"/>
      <c r="H113" s="72"/>
    </row>
    <row r="114" spans="2:8" ht="13.5" customHeight="1">
      <c r="B114" s="118" t="s">
        <v>174</v>
      </c>
      <c r="C114" s="119"/>
      <c r="D114" s="123"/>
      <c r="E114" s="123"/>
      <c r="F114" s="123"/>
      <c r="H114" s="67" t="str">
        <f>IF(B114="Saisir le nombre de boîtes","",B114*Tarif!J24)</f>
        <v/>
      </c>
    </row>
    <row r="115" spans="2:8" ht="4.5" customHeight="1">
      <c r="B115" s="120"/>
      <c r="C115" s="121"/>
      <c r="H115" s="46"/>
    </row>
    <row r="116" spans="2:8" ht="13.5" customHeight="1">
      <c r="B116" s="63" t="s">
        <v>163</v>
      </c>
      <c r="C116" s="68"/>
      <c r="H116" s="72"/>
    </row>
    <row r="117" spans="2:8" ht="13.5" customHeight="1">
      <c r="B117" s="118" t="s">
        <v>175</v>
      </c>
      <c r="C117" s="119"/>
      <c r="H117" s="67" t="str">
        <f>IF(B117="1X/sem",Tarif!J17+Tarif!J25,IF(B117="2X/sem",Tarif!J15+Tarif!J25,IF(B117="3X/sem",Tarif!J14+Tarif!J25,"")))</f>
        <v/>
      </c>
    </row>
    <row r="118" spans="2:8" ht="4.5" customHeight="1">
      <c r="B118" s="120"/>
      <c r="C118" s="121"/>
      <c r="H118" s="46"/>
    </row>
    <row r="119" spans="2:8" ht="13.5" customHeight="1">
      <c r="B119" s="63" t="s">
        <v>165</v>
      </c>
      <c r="C119" s="53"/>
      <c r="H119" s="72"/>
    </row>
    <row r="120" spans="2:8" ht="13.5" customHeight="1">
      <c r="B120" s="118" t="s">
        <v>166</v>
      </c>
      <c r="C120" s="119"/>
      <c r="F120" s="73"/>
      <c r="H120" s="74" t="str">
        <f>IF(B120="Oui",Tarif!J11,"")</f>
        <v/>
      </c>
    </row>
    <row r="121" spans="2:8" ht="4.5" customHeight="1">
      <c r="B121" s="42"/>
      <c r="H121" s="69"/>
    </row>
    <row r="122" spans="2:8" ht="14.25" customHeight="1">
      <c r="B122" s="42"/>
      <c r="F122" s="75" t="s">
        <v>33</v>
      </c>
      <c r="G122" s="75"/>
      <c r="H122" s="86">
        <f>SUM(H102,H111,H117,H107,H114,H99,H97)</f>
        <v>0</v>
      </c>
    </row>
    <row r="123" spans="2:8" ht="5.0999999999999996" customHeight="1">
      <c r="B123" s="42"/>
      <c r="H123" s="46"/>
    </row>
    <row r="124" spans="2:8" ht="18.75" customHeight="1">
      <c r="B124" s="124" t="s">
        <v>110</v>
      </c>
      <c r="C124" s="125"/>
      <c r="D124" s="125"/>
      <c r="E124" s="125"/>
      <c r="F124" s="125"/>
      <c r="G124" s="125"/>
      <c r="H124" s="126"/>
    </row>
    <row r="125" spans="2:8" ht="5.0999999999999996" customHeight="1">
      <c r="B125" s="42"/>
      <c r="H125" s="46"/>
    </row>
    <row r="126" spans="2:8" ht="14.25" customHeight="1">
      <c r="B126" s="63" t="s">
        <v>37</v>
      </c>
      <c r="C126" s="68"/>
      <c r="H126" s="46"/>
    </row>
    <row r="127" spans="2:8" ht="14.25" customHeight="1">
      <c r="B127" s="118" t="s">
        <v>158</v>
      </c>
      <c r="C127" s="119"/>
      <c r="D127" s="119"/>
      <c r="H127" s="46"/>
    </row>
    <row r="128" spans="2:8" ht="5.0999999999999996" customHeight="1">
      <c r="B128" s="42"/>
      <c r="H128" s="46"/>
    </row>
    <row r="129" spans="2:8">
      <c r="B129" s="63" t="s">
        <v>164</v>
      </c>
      <c r="C129" s="68"/>
      <c r="H129" s="46"/>
    </row>
    <row r="130" spans="2:8" ht="5.0999999999999996" customHeight="1">
      <c r="B130" s="42"/>
      <c r="H130" s="46"/>
    </row>
    <row r="131" spans="2:8" ht="14.25" customHeight="1">
      <c r="B131" s="76" t="s">
        <v>167</v>
      </c>
      <c r="C131" s="68"/>
      <c r="D131" s="77" t="s">
        <v>168</v>
      </c>
      <c r="E131" s="77"/>
      <c r="F131" s="77"/>
      <c r="H131" s="46"/>
    </row>
    <row r="132" spans="2:8" ht="14.25" customHeight="1">
      <c r="B132" s="35">
        <v>0</v>
      </c>
      <c r="D132" s="36">
        <v>0</v>
      </c>
      <c r="F132" s="77"/>
      <c r="H132" s="46"/>
    </row>
    <row r="133" spans="2:8" ht="4.5" customHeight="1">
      <c r="B133" s="76"/>
      <c r="C133" s="68"/>
      <c r="E133" s="77"/>
      <c r="F133" s="77"/>
      <c r="H133" s="46"/>
    </row>
    <row r="134" spans="2:8" ht="14.25" customHeight="1">
      <c r="B134" s="78"/>
      <c r="F134" s="75" t="s">
        <v>38</v>
      </c>
      <c r="H134" s="87">
        <f>B132+D132+F132</f>
        <v>0</v>
      </c>
    </row>
    <row r="135" spans="2:8" ht="5.0999999999999996" customHeight="1">
      <c r="B135" s="42"/>
      <c r="H135" s="69"/>
    </row>
    <row r="136" spans="2:8" ht="14.25" customHeight="1">
      <c r="B136" s="42"/>
      <c r="F136" s="75" t="s">
        <v>39</v>
      </c>
      <c r="H136" s="85">
        <f>H122-H134</f>
        <v>0</v>
      </c>
    </row>
    <row r="137" spans="2:8" ht="4.5" customHeight="1">
      <c r="B137" s="42"/>
      <c r="H137" s="46"/>
    </row>
    <row r="138" spans="2:8">
      <c r="B138" s="64"/>
      <c r="C138" s="65"/>
      <c r="D138" s="65"/>
      <c r="E138" s="65"/>
      <c r="F138" s="65"/>
      <c r="G138" s="65"/>
      <c r="H138" s="66"/>
    </row>
    <row r="139" spans="2:8" ht="5.0999999999999996" customHeight="1">
      <c r="B139" s="42"/>
      <c r="H139" s="46"/>
    </row>
    <row r="140" spans="2:8">
      <c r="B140" s="94" t="s">
        <v>31</v>
      </c>
      <c r="C140" s="95"/>
      <c r="D140" s="95"/>
      <c r="E140" s="95"/>
      <c r="F140" s="95"/>
      <c r="G140" s="95"/>
      <c r="H140" s="96"/>
    </row>
    <row r="141" spans="2:8" ht="5.0999999999999996" customHeight="1">
      <c r="B141" s="42"/>
      <c r="H141" s="46"/>
    </row>
    <row r="142" spans="2:8">
      <c r="B142" s="63" t="s">
        <v>95</v>
      </c>
      <c r="D142" s="97" t="str">
        <f>IF(D8="","",$D$8)</f>
        <v/>
      </c>
      <c r="E142" s="98"/>
      <c r="F142" s="98"/>
      <c r="G142" s="98"/>
      <c r="H142" s="99"/>
    </row>
    <row r="143" spans="2:8" ht="5.0999999999999996" customHeight="1">
      <c r="B143" s="42"/>
      <c r="H143" s="46"/>
    </row>
    <row r="144" spans="2:8">
      <c r="B144" s="63" t="s">
        <v>96</v>
      </c>
      <c r="D144" s="32" t="s">
        <v>160</v>
      </c>
      <c r="E144" s="77"/>
      <c r="F144" s="79"/>
      <c r="G144" s="77"/>
      <c r="H144" s="46"/>
    </row>
    <row r="145" spans="2:8" ht="5.0999999999999996" customHeight="1">
      <c r="B145" s="42"/>
      <c r="H145" s="46"/>
    </row>
    <row r="146" spans="2:8" ht="13.5" customHeight="1">
      <c r="B146" s="63" t="s">
        <v>32</v>
      </c>
      <c r="D146" s="100">
        <f>IF($D$144="Père",$D$24,IF($D$144="Mère",$D$28,""))</f>
        <v>0</v>
      </c>
      <c r="E146" s="101"/>
      <c r="F146" s="101"/>
      <c r="G146" s="101"/>
      <c r="H146" s="102"/>
    </row>
    <row r="147" spans="2:8">
      <c r="B147" s="42"/>
      <c r="D147" s="103">
        <f>IF($D$146="","",$D$16)</f>
        <v>0</v>
      </c>
      <c r="E147" s="104"/>
      <c r="F147" s="104"/>
      <c r="G147" s="104"/>
      <c r="H147" s="105"/>
    </row>
    <row r="148" spans="2:8">
      <c r="B148" s="42"/>
      <c r="D148" s="103">
        <f>IF($D$146="","",$D$18)</f>
        <v>0</v>
      </c>
      <c r="E148" s="104"/>
      <c r="F148" s="104"/>
      <c r="G148" s="104"/>
      <c r="H148" s="105"/>
    </row>
    <row r="149" spans="2:8">
      <c r="B149" s="42"/>
      <c r="D149" s="106">
        <f>IF($D$146="","",$G$16)</f>
        <v>0</v>
      </c>
      <c r="E149" s="107"/>
      <c r="F149" s="107"/>
      <c r="G149" s="107"/>
      <c r="H149" s="108"/>
    </row>
    <row r="150" spans="2:8" ht="5.0999999999999996" customHeight="1">
      <c r="B150" s="42"/>
      <c r="H150" s="46"/>
    </row>
    <row r="151" spans="2:8">
      <c r="B151" s="50" t="s">
        <v>33</v>
      </c>
      <c r="D151" s="109">
        <f>H122</f>
        <v>0</v>
      </c>
      <c r="E151" s="110"/>
      <c r="F151" s="110"/>
      <c r="G151" s="110"/>
      <c r="H151" s="111"/>
    </row>
    <row r="152" spans="2:8" ht="5.0999999999999996" customHeight="1">
      <c r="B152" s="64"/>
      <c r="C152" s="65"/>
      <c r="D152" s="65"/>
      <c r="E152" s="65"/>
      <c r="F152" s="65"/>
      <c r="G152" s="65"/>
      <c r="H152" s="66"/>
    </row>
    <row r="154" spans="2:8" ht="18.75" customHeight="1">
      <c r="B154" s="112" t="s">
        <v>148</v>
      </c>
      <c r="C154" s="113"/>
      <c r="D154" s="113"/>
      <c r="E154" s="113"/>
      <c r="F154" s="113"/>
      <c r="G154" s="113"/>
      <c r="H154" s="114"/>
    </row>
    <row r="155" spans="2:8" ht="25.5" customHeight="1">
      <c r="B155" s="115" t="s">
        <v>171</v>
      </c>
      <c r="C155" s="116"/>
      <c r="D155" s="116"/>
      <c r="E155" s="116"/>
      <c r="F155" s="116"/>
      <c r="G155" s="116"/>
      <c r="H155" s="117"/>
    </row>
    <row r="156" spans="2:8" ht="51" customHeight="1">
      <c r="B156" s="115" t="s">
        <v>149</v>
      </c>
      <c r="C156" s="116"/>
      <c r="D156" s="116"/>
      <c r="E156" s="116"/>
      <c r="F156" s="116"/>
      <c r="G156" s="116"/>
      <c r="H156" s="117"/>
    </row>
    <row r="157" spans="2:8" ht="25.5" customHeight="1">
      <c r="B157" s="115" t="s">
        <v>172</v>
      </c>
      <c r="C157" s="116"/>
      <c r="D157" s="116"/>
      <c r="E157" s="116"/>
      <c r="F157" s="116"/>
      <c r="G157" s="116"/>
      <c r="H157" s="117"/>
    </row>
    <row r="158" spans="2:8" ht="13.5" customHeight="1">
      <c r="B158" s="42" t="s">
        <v>156</v>
      </c>
      <c r="H158" s="46"/>
    </row>
    <row r="159" spans="2:8" ht="13.5" customHeight="1">
      <c r="B159" s="82" t="s">
        <v>151</v>
      </c>
      <c r="C159" s="83" t="s">
        <v>152</v>
      </c>
      <c r="D159" s="83"/>
      <c r="H159" s="46"/>
    </row>
    <row r="160" spans="2:8" ht="13.5" customHeight="1">
      <c r="B160" s="82" t="s">
        <v>176</v>
      </c>
      <c r="C160" s="83"/>
      <c r="D160" s="83"/>
      <c r="H160" s="46"/>
    </row>
    <row r="161" spans="2:8" ht="13.5" customHeight="1">
      <c r="B161" s="42" t="s">
        <v>150</v>
      </c>
      <c r="H161" s="46"/>
    </row>
    <row r="162" spans="2:8" ht="13.5" customHeight="1">
      <c r="B162" s="91" t="s">
        <v>155</v>
      </c>
      <c r="C162" s="92"/>
      <c r="D162" s="92"/>
      <c r="E162" s="92"/>
      <c r="F162" s="92"/>
      <c r="G162" s="92"/>
      <c r="H162" s="93"/>
    </row>
    <row r="163" spans="2:8" ht="3" customHeight="1">
      <c r="B163" s="64"/>
      <c r="C163" s="65"/>
      <c r="D163" s="65"/>
      <c r="E163" s="65"/>
      <c r="F163" s="65"/>
      <c r="G163" s="65"/>
      <c r="H163" s="66"/>
    </row>
  </sheetData>
  <sheetProtection algorithmName="SHA-512" hashValue="imkZoCqc21+bM9gODD7GKEhklpkXlb1xhEE0r+p+0/ttR54aa3AVe/eO76nkxPcZOP277HBpshJuVc55nCgrBQ==" saltValue="YA4gaKeS8NVxeZFT1SwGiQ==" spinCount="100000" sheet="1" objects="1" scenarios="1"/>
  <mergeCells count="66">
    <mergeCell ref="G26:H26"/>
    <mergeCell ref="F2:H3"/>
    <mergeCell ref="B6:H6"/>
    <mergeCell ref="D8:H8"/>
    <mergeCell ref="G10:H10"/>
    <mergeCell ref="G12:H12"/>
    <mergeCell ref="B14:H14"/>
    <mergeCell ref="G16:H16"/>
    <mergeCell ref="G18:H18"/>
    <mergeCell ref="G20:H20"/>
    <mergeCell ref="B22:F22"/>
    <mergeCell ref="G24:H24"/>
    <mergeCell ref="G58:H58"/>
    <mergeCell ref="G28:H28"/>
    <mergeCell ref="G30:H30"/>
    <mergeCell ref="B32:H32"/>
    <mergeCell ref="D34:H34"/>
    <mergeCell ref="D36:H36"/>
    <mergeCell ref="G38:H38"/>
    <mergeCell ref="G40:H40"/>
    <mergeCell ref="G42:H42"/>
    <mergeCell ref="G52:H52"/>
    <mergeCell ref="G54:H54"/>
    <mergeCell ref="G56:H56"/>
    <mergeCell ref="G82:H82"/>
    <mergeCell ref="B60:H60"/>
    <mergeCell ref="B62:D62"/>
    <mergeCell ref="F62:H62"/>
    <mergeCell ref="G64:H64"/>
    <mergeCell ref="G68:H68"/>
    <mergeCell ref="G70:H70"/>
    <mergeCell ref="G72:H72"/>
    <mergeCell ref="G74:H74"/>
    <mergeCell ref="G76:H76"/>
    <mergeCell ref="G78:H78"/>
    <mergeCell ref="G80:H80"/>
    <mergeCell ref="B84:H84"/>
    <mergeCell ref="B86:D86"/>
    <mergeCell ref="B95:H95"/>
    <mergeCell ref="E101:F101"/>
    <mergeCell ref="B102:C102"/>
    <mergeCell ref="E102:F102"/>
    <mergeCell ref="B127:D127"/>
    <mergeCell ref="B107:C107"/>
    <mergeCell ref="B108:C108"/>
    <mergeCell ref="D110:F114"/>
    <mergeCell ref="B111:C111"/>
    <mergeCell ref="B112:C112"/>
    <mergeCell ref="B114:C114"/>
    <mergeCell ref="B115:C115"/>
    <mergeCell ref="B117:C117"/>
    <mergeCell ref="B118:C118"/>
    <mergeCell ref="B120:C120"/>
    <mergeCell ref="B124:H124"/>
    <mergeCell ref="B162:H162"/>
    <mergeCell ref="B140:H140"/>
    <mergeCell ref="D142:H142"/>
    <mergeCell ref="D146:H146"/>
    <mergeCell ref="D147:H147"/>
    <mergeCell ref="D148:H148"/>
    <mergeCell ref="D149:H149"/>
    <mergeCell ref="D151:H151"/>
    <mergeCell ref="B154:H154"/>
    <mergeCell ref="B155:H155"/>
    <mergeCell ref="B156:H156"/>
    <mergeCell ref="B157:H157"/>
  </mergeCells>
  <conditionalFormatting sqref="B36">
    <cfRule type="expression" dxfId="52" priority="55">
      <formula>$D$34="oui"</formula>
    </cfRule>
  </conditionalFormatting>
  <conditionalFormatting sqref="D87">
    <cfRule type="expression" dxfId="51" priority="54">
      <formula>$B$87="oui"</formula>
    </cfRule>
  </conditionalFormatting>
  <conditionalFormatting sqref="D90">
    <cfRule type="expression" dxfId="50" priority="53">
      <formula>$B$90="oui"</formula>
    </cfRule>
  </conditionalFormatting>
  <conditionalFormatting sqref="D93">
    <cfRule type="expression" dxfId="49" priority="3">
      <formula>$B$93="oui"</formula>
    </cfRule>
    <cfRule type="expression" dxfId="48" priority="45">
      <formula>$B$93="Non"</formula>
    </cfRule>
  </conditionalFormatting>
  <conditionalFormatting sqref="D36:H36">
    <cfRule type="expression" dxfId="47" priority="56">
      <formula>$D$34="Oui"</formula>
    </cfRule>
  </conditionalFormatting>
  <conditionalFormatting sqref="E101:F101">
    <cfRule type="expression" dxfId="46" priority="46">
      <formula>$B$102="À la carte (ancien équipe Québec)"</formula>
    </cfRule>
  </conditionalFormatting>
  <conditionalFormatting sqref="E102:F102">
    <cfRule type="expression" dxfId="45" priority="47">
      <formula>$B$102="À la carte (ancien équipe Québec)"</formula>
    </cfRule>
  </conditionalFormatting>
  <conditionalFormatting sqref="E110:F114">
    <cfRule type="expression" dxfId="44" priority="38">
      <formula>#REF!="Oui"</formula>
    </cfRule>
  </conditionalFormatting>
  <conditionalFormatting sqref="F40">
    <cfRule type="expression" dxfId="43" priority="33">
      <formula>D40="Oui"</formula>
    </cfRule>
  </conditionalFormatting>
  <conditionalFormatting sqref="F42">
    <cfRule type="expression" dxfId="42" priority="32">
      <formula>D42="Oui"</formula>
    </cfRule>
  </conditionalFormatting>
  <conditionalFormatting sqref="F52">
    <cfRule type="expression" dxfId="41" priority="31">
      <formula>D52="Oui"</formula>
    </cfRule>
  </conditionalFormatting>
  <conditionalFormatting sqref="F54">
    <cfRule type="expression" dxfId="40" priority="30">
      <formula>D54="Oui"</formula>
    </cfRule>
  </conditionalFormatting>
  <conditionalFormatting sqref="F56">
    <cfRule type="expression" dxfId="39" priority="29">
      <formula>D56="Oui"</formula>
    </cfRule>
  </conditionalFormatting>
  <conditionalFormatting sqref="F58">
    <cfRule type="expression" dxfId="38" priority="28">
      <formula>D56="Oui"</formula>
    </cfRule>
  </conditionalFormatting>
  <conditionalFormatting sqref="F64">
    <cfRule type="expression" dxfId="37" priority="21">
      <formula>D64="Oui"</formula>
    </cfRule>
  </conditionalFormatting>
  <conditionalFormatting sqref="F68">
    <cfRule type="expression" dxfId="36" priority="19">
      <formula>D68="Oui"</formula>
    </cfRule>
  </conditionalFormatting>
  <conditionalFormatting sqref="F70">
    <cfRule type="expression" dxfId="35" priority="17">
      <formula>D70="Oui"</formula>
    </cfRule>
  </conditionalFormatting>
  <conditionalFormatting sqref="F72">
    <cfRule type="expression" dxfId="34" priority="15">
      <formula>D72="Oui"</formula>
    </cfRule>
  </conditionalFormatting>
  <conditionalFormatting sqref="F74">
    <cfRule type="expression" dxfId="33" priority="13">
      <formula>D74="Oui"</formula>
    </cfRule>
  </conditionalFormatting>
  <conditionalFormatting sqref="F76">
    <cfRule type="expression" dxfId="32" priority="12">
      <formula>D76="Oui"</formula>
    </cfRule>
  </conditionalFormatting>
  <conditionalFormatting sqref="F78">
    <cfRule type="expression" dxfId="31" priority="11">
      <formula>D78="Oui"</formula>
    </cfRule>
  </conditionalFormatting>
  <conditionalFormatting sqref="F80">
    <cfRule type="expression" dxfId="30" priority="10">
      <formula>D80="Oui"</formula>
    </cfRule>
  </conditionalFormatting>
  <conditionalFormatting sqref="F82">
    <cfRule type="expression" dxfId="29" priority="9">
      <formula>D82="Oui"</formula>
    </cfRule>
  </conditionalFormatting>
  <conditionalFormatting sqref="F87">
    <cfRule type="expression" dxfId="28" priority="52">
      <formula>$B$87="Oui"</formula>
    </cfRule>
  </conditionalFormatting>
  <conditionalFormatting sqref="F90">
    <cfRule type="expression" dxfId="27" priority="51">
      <formula>$B$90="Oui"</formula>
    </cfRule>
  </conditionalFormatting>
  <conditionalFormatting sqref="F93">
    <cfRule type="expression" dxfId="26" priority="44">
      <formula>$B$93="Oui"</formula>
    </cfRule>
  </conditionalFormatting>
  <conditionalFormatting sqref="F120">
    <cfRule type="expression" dxfId="25" priority="57">
      <formula>#REF!="Oui"</formula>
    </cfRule>
  </conditionalFormatting>
  <conditionalFormatting sqref="G40:H40">
    <cfRule type="expression" dxfId="24" priority="27">
      <formula>D40="Oui"</formula>
    </cfRule>
  </conditionalFormatting>
  <conditionalFormatting sqref="G42:H42">
    <cfRule type="expression" dxfId="23" priority="26">
      <formula>D42="Oui"</formula>
    </cfRule>
  </conditionalFormatting>
  <conditionalFormatting sqref="G52:H52">
    <cfRule type="expression" dxfId="22" priority="25">
      <formula>D52="Oui"</formula>
    </cfRule>
  </conditionalFormatting>
  <conditionalFormatting sqref="G54:H54">
    <cfRule type="expression" dxfId="21" priority="24">
      <formula>D54="Oui"</formula>
    </cfRule>
  </conditionalFormatting>
  <conditionalFormatting sqref="G56:H56">
    <cfRule type="expression" dxfId="20" priority="23">
      <formula>D56="Oui"</formula>
    </cfRule>
  </conditionalFormatting>
  <conditionalFormatting sqref="G58:H58">
    <cfRule type="expression" dxfId="19" priority="22">
      <formula>D56="Oui"</formula>
    </cfRule>
  </conditionalFormatting>
  <conditionalFormatting sqref="G64:H64">
    <cfRule type="expression" dxfId="18" priority="20">
      <formula>D64="Oui"</formula>
    </cfRule>
  </conditionalFormatting>
  <conditionalFormatting sqref="G68:H68">
    <cfRule type="expression" dxfId="17" priority="18">
      <formula>D68="Oui"</formula>
    </cfRule>
  </conditionalFormatting>
  <conditionalFormatting sqref="G70:H70">
    <cfRule type="expression" dxfId="16" priority="16">
      <formula>D70="Oui"</formula>
    </cfRule>
  </conditionalFormatting>
  <conditionalFormatting sqref="G72:H72">
    <cfRule type="expression" dxfId="15" priority="14">
      <formula>D72="Oui"</formula>
    </cfRule>
  </conditionalFormatting>
  <conditionalFormatting sqref="G74:H74">
    <cfRule type="expression" dxfId="14" priority="7">
      <formula>D74="Oui"</formula>
    </cfRule>
  </conditionalFormatting>
  <conditionalFormatting sqref="G76:H76">
    <cfRule type="expression" dxfId="13" priority="6">
      <formula>D76="Oui"</formula>
    </cfRule>
  </conditionalFormatting>
  <conditionalFormatting sqref="G78:H78">
    <cfRule type="expression" dxfId="12" priority="5">
      <formula>D78="Oui"</formula>
    </cfRule>
  </conditionalFormatting>
  <conditionalFormatting sqref="G80:H80">
    <cfRule type="expression" dxfId="11" priority="4">
      <formula>D80="Oui"</formula>
    </cfRule>
  </conditionalFormatting>
  <conditionalFormatting sqref="G82:H82">
    <cfRule type="expression" dxfId="10" priority="8">
      <formula>D82="Oui"</formula>
    </cfRule>
  </conditionalFormatting>
  <conditionalFormatting sqref="H86">
    <cfRule type="expression" dxfId="9" priority="48">
      <formula>$B$87="oui"</formula>
    </cfRule>
  </conditionalFormatting>
  <conditionalFormatting sqref="H87">
    <cfRule type="expression" dxfId="8" priority="50">
      <formula>$B$87="Oui"</formula>
    </cfRule>
  </conditionalFormatting>
  <conditionalFormatting sqref="H89">
    <cfRule type="expression" dxfId="7" priority="41">
      <formula>$B$90="Oui"</formula>
    </cfRule>
  </conditionalFormatting>
  <conditionalFormatting sqref="H90">
    <cfRule type="expression" dxfId="6" priority="49">
      <formula>$B$90="Oui"</formula>
    </cfRule>
  </conditionalFormatting>
  <conditionalFormatting sqref="H92">
    <cfRule type="expression" dxfId="5" priority="42">
      <formula>$B$93="Oui"</formula>
    </cfRule>
  </conditionalFormatting>
  <conditionalFormatting sqref="H93">
    <cfRule type="expression" dxfId="4" priority="43">
      <formula>$B$93="Oui"</formula>
    </cfRule>
  </conditionalFormatting>
  <conditionalFormatting sqref="H120">
    <cfRule type="expression" dxfId="3" priority="34">
      <formula>$B$120="Oui"</formula>
    </cfRule>
    <cfRule type="expression" dxfId="2" priority="35">
      <formula>$B$117="3X/sem"</formula>
    </cfRule>
  </conditionalFormatting>
  <conditionalFormatting sqref="H136">
    <cfRule type="cellIs" dxfId="1" priority="2" operator="equal">
      <formula>0</formula>
    </cfRule>
    <cfRule type="cellIs" dxfId="0" priority="1" operator="notEqual">
      <formula>0</formula>
    </cfRule>
  </conditionalFormatting>
  <dataValidations count="20">
    <dataValidation type="date" operator="greaterThan" allowBlank="1" showInputMessage="1" showErrorMessage="1" sqref="G12:H12" xr:uid="{65635FE7-8566-41D9-AC0A-0256C247D062}">
      <formula1>45108</formula1>
    </dataValidation>
    <dataValidation type="list" allowBlank="1" showInputMessage="1" showErrorMessage="1" sqref="B114:C114 B111:C111" xr:uid="{58073955-1DBD-4AAD-A5D9-7158D2729BE0}">
      <formula1>"Saisir le nombre de boîtes,1,2,3,4,5,6,7,8"</formula1>
    </dataValidation>
    <dataValidation type="list" allowBlank="1" showInputMessage="1" showErrorMessage="1" sqref="G72:H72" xr:uid="{082396C6-9E67-4DFE-AAA0-068F618D6A89}">
      <formula1>"Faire une sélection,Haut,Bas,Tout"</formula1>
    </dataValidation>
    <dataValidation type="list" allowBlank="1" showInputMessage="1" showErrorMessage="1" sqref="G68:H68 G74:H74 G76:H76 G78:H78 G80:H80" xr:uid="{7DA9017A-FE0A-40AC-8A00-0803B2BED00A}">
      <formula1>"Faire une sélection,Gauche,Droit,Les deux"</formula1>
    </dataValidation>
    <dataValidation type="list" allowBlank="1" showInputMessage="1" showErrorMessage="1" sqref="B120:C120" xr:uid="{E8E95615-D721-40E8-A6A5-040DA5A3E9CB}">
      <formula1>"Sélectionner location skis à roulettes,oui,non"</formula1>
    </dataValidation>
    <dataValidation type="list" allowBlank="1" showInputMessage="1" sqref="E110:F114" xr:uid="{E078771D-8965-4F92-8924-8F3E537FDD62}">
      <formula1>"1,2"</formula1>
    </dataValidation>
    <dataValidation type="list" allowBlank="1" showInputMessage="1" showErrorMessage="1" sqref="B109:C110 B112:C113" xr:uid="{3D021C88-C9E6-48EE-9650-5365BA27F8E3}">
      <formula1>"Sélectionner forfait parent,Oui,Non"</formula1>
    </dataValidation>
    <dataValidation type="list" allowBlank="1" showInputMessage="1" showErrorMessage="1" sqref="B102:C102" xr:uid="{069E15C1-08DA-4024-94F6-5D1080CD2AD6}">
      <formula1>"Sélectionner fréquence entraînem.,2 fois/semaine,3 fois/semaine,Samedi seulement,À la carte (ancien équipe Québec)"</formula1>
    </dataValidation>
    <dataValidation type="list" allowBlank="1" showInputMessage="1" showErrorMessage="1" sqref="D144" xr:uid="{24A5677D-62F2-401D-8C46-711312E16655}">
      <formula1>"Choisir,Père,Mère"</formula1>
    </dataValidation>
    <dataValidation type="list" allowBlank="1" showInputMessage="1" showErrorMessage="1" error="Veuillez répondre par oui ou non seulementé" sqref="D34:H34" xr:uid="{DE4C7898-57CF-4DE1-B9BB-80C8BA6E4228}">
      <formula1>"Faire une sélection,Oui,Non"</formula1>
    </dataValidation>
    <dataValidation allowBlank="1" showInputMessage="1" sqref="E109:F109 B118 B108:B110 B112:B113 B115" xr:uid="{C4D76A24-FA72-46CA-A79B-69CF6D2BBB4B}"/>
    <dataValidation type="list" allowBlank="1" showInputMessage="1" showErrorMessage="1" sqref="B127:D127" xr:uid="{5B5B1BE1-9A5A-4DCC-B7C8-BAE91EBF95E9}">
      <formula1>"Sélectionner un type de paiement,Comptant,Virement bancaire"</formula1>
    </dataValidation>
    <dataValidation type="date" operator="lessThanOrEqual" allowBlank="1" showInputMessage="1" showErrorMessage="1" prompt="AAAA-MM-JJ" sqref="D10" xr:uid="{7A14167F-4F88-49D4-AC80-1EB69FC29D96}">
      <formula1>42238</formula1>
    </dataValidation>
    <dataValidation allowBlank="1" showInputMessage="1" showErrorMessage="1" sqref="F85:F86 D85 G102 F88:F90 D88:D89" xr:uid="{068204BE-C1F7-4B1F-B41B-128A5F073DC8}"/>
    <dataValidation type="list" allowBlank="1" showInputMessage="1" showErrorMessage="1" sqref="F91 F94" xr:uid="{E84EDADB-5B63-4582-909E-BA6D514FB19C}">
      <formula1>"Faire une sélection,Droit,Gauche"</formula1>
    </dataValidation>
    <dataValidation type="list" allowBlank="1" showInputMessage="1" showErrorMessage="1" sqref="D38 D44 D46 D74 D56 D94 D50 D86 B87 B90 H87 H90 D42 B93 D91:D92 H93 D64:D68 D70 D82 D80 D78 D76 D72 D40 D48 D52 D54" xr:uid="{C83F2D7B-B75D-4795-B570-E5D90C7243A5}">
      <formula1>"Faire une sélection,Oui,Non"</formula1>
    </dataValidation>
    <dataValidation type="list" allowBlank="1" showInputMessage="1" showErrorMessage="1" sqref="C110 C113" xr:uid="{2F5FE230-6129-4AA5-AB1D-85E1B63F370D}">
      <formula1>"Sélectionner session printemps,Oui,Non"</formula1>
    </dataValidation>
    <dataValidation type="list" allowBlank="1" showInputMessage="1" showErrorMessage="1" sqref="E102:F102" xr:uid="{628430F6-5DC4-42B6-B4A8-6482DE7BDA2E}">
      <formula1>rang</formula1>
    </dataValidation>
    <dataValidation type="list" allowBlank="1" showInputMessage="1" showErrorMessage="1" sqref="B107:C107" xr:uid="{8379D479-66E0-437E-88CA-0F8D33B374A1}">
      <formula1>"Sélectionner fréquence entraîn.,1X/sem,2X/sem"</formula1>
    </dataValidation>
    <dataValidation type="list" allowBlank="1" showInputMessage="1" showErrorMessage="1" sqref="B117:C117" xr:uid="{3012B0DF-862B-4DC5-AB49-90C8016DC2B8}">
      <formula1>"Sélectionner frais carabine,1X/sem,2X/sem"</formula1>
    </dataValidation>
  </dataValidations>
  <hyperlinks>
    <hyperlink ref="C159:D159" r:id="rId1" display="https://zone4.ca/register/" xr:uid="{EA54952D-6E8D-4FCE-8F02-B7478FF5A86D}"/>
  </hyperlinks>
  <pageMargins left="0.7" right="0.7" top="0.55128205128205132" bottom="0.57692307692307687" header="0.3" footer="0.3"/>
  <pageSetup scale="80" fitToWidth="0" fitToHeight="0" orientation="portrait" r:id="rId2"/>
  <headerFooter>
    <oddFooter>&amp;Linfo@biathloncourcelette.ca</oddFooter>
  </headerFooter>
  <rowBreaks count="1" manualBreakCount="1">
    <brk id="94" min="1" max="7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6234-DDD0-4CFE-9721-5185BF149CCA}">
  <dimension ref="A1:B16"/>
  <sheetViews>
    <sheetView workbookViewId="0">
      <selection activeCell="A17" sqref="A17"/>
    </sheetView>
  </sheetViews>
  <sheetFormatPr baseColWidth="10" defaultColWidth="11.42578125" defaultRowHeight="15"/>
  <cols>
    <col min="1" max="1" width="33.140625" bestFit="1" customWidth="1"/>
  </cols>
  <sheetData>
    <row r="1" spans="1:2">
      <c r="A1" t="s">
        <v>36</v>
      </c>
      <c r="B1" t="s">
        <v>35</v>
      </c>
    </row>
    <row r="2" spans="1:2">
      <c r="A2" t="s">
        <v>12</v>
      </c>
      <c r="B2" s="3" t="s">
        <v>3</v>
      </c>
    </row>
    <row r="3" spans="1:2">
      <c r="A3" t="s">
        <v>13</v>
      </c>
      <c r="B3" s="3" t="s">
        <v>4</v>
      </c>
    </row>
    <row r="4" spans="1:2">
      <c r="A4" t="s">
        <v>15</v>
      </c>
      <c r="B4" s="3" t="s">
        <v>5</v>
      </c>
    </row>
    <row r="5" spans="1:2">
      <c r="B5" s="3" t="s">
        <v>6</v>
      </c>
    </row>
    <row r="8" spans="1:2" ht="36">
      <c r="A8" s="15" t="s">
        <v>41</v>
      </c>
    </row>
    <row r="12" spans="1:2">
      <c r="A12" t="s">
        <v>42</v>
      </c>
    </row>
    <row r="13" spans="1:2">
      <c r="A13" t="s">
        <v>114</v>
      </c>
    </row>
    <row r="14" spans="1:2">
      <c r="A14" t="s">
        <v>115</v>
      </c>
    </row>
    <row r="15" spans="1:2">
      <c r="A15" t="s">
        <v>2</v>
      </c>
    </row>
    <row r="16" spans="1:2">
      <c r="A16" t="s">
        <v>113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C8CA7-44DB-45CB-AB75-DA062A29C8D2}">
  <dimension ref="B1:K27"/>
  <sheetViews>
    <sheetView workbookViewId="0">
      <selection activeCell="K24" sqref="K24"/>
    </sheetView>
  </sheetViews>
  <sheetFormatPr baseColWidth="10" defaultColWidth="11.42578125" defaultRowHeight="15"/>
  <cols>
    <col min="1" max="1" width="2.7109375" customWidth="1"/>
  </cols>
  <sheetData>
    <row r="1" spans="2:11" ht="18.75">
      <c r="B1" s="158" t="s">
        <v>0</v>
      </c>
      <c r="C1" s="159"/>
      <c r="D1" s="1"/>
      <c r="E1" s="1"/>
      <c r="F1" s="1"/>
      <c r="G1" s="1"/>
      <c r="H1" s="1"/>
      <c r="I1" s="1"/>
      <c r="J1" s="2"/>
    </row>
    <row r="2" spans="2:11" ht="15.75" customHeight="1">
      <c r="B2" s="3"/>
      <c r="J2" s="4"/>
    </row>
    <row r="3" spans="2:11" ht="15.75" customHeight="1">
      <c r="B3" s="160" t="s">
        <v>1</v>
      </c>
      <c r="C3" s="161"/>
      <c r="D3" s="161"/>
      <c r="E3" s="161"/>
      <c r="G3" s="161" t="s">
        <v>2</v>
      </c>
      <c r="H3" s="161"/>
      <c r="I3" s="161"/>
      <c r="J3" s="162"/>
    </row>
    <row r="4" spans="2:11">
      <c r="B4" s="3" t="s">
        <v>3</v>
      </c>
      <c r="E4" s="5">
        <f>910-J9</f>
        <v>660</v>
      </c>
      <c r="G4" t="s">
        <v>3</v>
      </c>
      <c r="J4" s="6">
        <f>590-J9</f>
        <v>340</v>
      </c>
    </row>
    <row r="5" spans="2:11">
      <c r="B5" s="3" t="s">
        <v>4</v>
      </c>
      <c r="E5" s="5">
        <f>E4*(0.9)</f>
        <v>594</v>
      </c>
      <c r="G5" t="s">
        <v>4</v>
      </c>
      <c r="J5" s="6">
        <f>J4*0.9</f>
        <v>306</v>
      </c>
    </row>
    <row r="6" spans="2:11">
      <c r="B6" s="3" t="s">
        <v>5</v>
      </c>
      <c r="E6" s="5">
        <f>E4*0.8</f>
        <v>528</v>
      </c>
      <c r="G6" t="s">
        <v>5</v>
      </c>
      <c r="J6" s="6">
        <f>J4*0.8</f>
        <v>272</v>
      </c>
    </row>
    <row r="7" spans="2:11">
      <c r="B7" s="3" t="s">
        <v>6</v>
      </c>
      <c r="E7" s="5">
        <f>E4*0.7</f>
        <v>461.99999999999994</v>
      </c>
      <c r="G7" t="s">
        <v>6</v>
      </c>
      <c r="J7" s="6">
        <f>J4*0.7</f>
        <v>237.99999999999997</v>
      </c>
    </row>
    <row r="8" spans="2:11">
      <c r="B8" s="3"/>
      <c r="E8" s="7"/>
      <c r="J8" s="8"/>
    </row>
    <row r="9" spans="2:11">
      <c r="B9" s="3"/>
      <c r="G9" s="9" t="s">
        <v>92</v>
      </c>
      <c r="J9" s="4">
        <v>250</v>
      </c>
    </row>
    <row r="10" spans="2:11">
      <c r="B10" s="160" t="s">
        <v>7</v>
      </c>
      <c r="C10" s="161"/>
      <c r="D10" s="161"/>
      <c r="E10" s="161"/>
      <c r="G10" s="9" t="s">
        <v>8</v>
      </c>
      <c r="J10" s="10">
        <v>300</v>
      </c>
    </row>
    <row r="11" spans="2:11">
      <c r="B11" s="3" t="s">
        <v>3</v>
      </c>
      <c r="E11" s="5">
        <f>1310-250</f>
        <v>1060</v>
      </c>
      <c r="G11" s="9" t="s">
        <v>9</v>
      </c>
      <c r="J11" s="10">
        <v>25</v>
      </c>
    </row>
    <row r="12" spans="2:11">
      <c r="B12" s="3" t="s">
        <v>4</v>
      </c>
      <c r="E12" s="5">
        <f>E11*0.9</f>
        <v>954</v>
      </c>
      <c r="G12" s="9" t="s">
        <v>10</v>
      </c>
      <c r="J12" s="10">
        <v>0</v>
      </c>
    </row>
    <row r="13" spans="2:11">
      <c r="B13" s="3" t="s">
        <v>5</v>
      </c>
      <c r="E13" s="5">
        <f>E11*0.8</f>
        <v>848</v>
      </c>
      <c r="G13" s="9" t="s">
        <v>11</v>
      </c>
      <c r="J13" s="10">
        <v>60</v>
      </c>
      <c r="K13" t="s">
        <v>162</v>
      </c>
    </row>
    <row r="14" spans="2:11">
      <c r="B14" s="3" t="s">
        <v>6</v>
      </c>
      <c r="E14" s="5">
        <f>E11*0.7</f>
        <v>742</v>
      </c>
      <c r="G14" s="9" t="s">
        <v>85</v>
      </c>
      <c r="J14" s="10">
        <v>75</v>
      </c>
      <c r="K14" s="10">
        <v>375</v>
      </c>
    </row>
    <row r="15" spans="2:11">
      <c r="B15" s="3"/>
      <c r="E15" s="7"/>
      <c r="G15" s="9" t="s">
        <v>12</v>
      </c>
      <c r="J15" s="10">
        <v>50</v>
      </c>
      <c r="K15" s="10">
        <v>250</v>
      </c>
    </row>
    <row r="16" spans="2:11">
      <c r="B16" s="160" t="s">
        <v>14</v>
      </c>
      <c r="C16" s="161"/>
      <c r="D16" s="161"/>
      <c r="E16" s="161"/>
      <c r="G16" s="9"/>
      <c r="J16" s="10"/>
    </row>
    <row r="17" spans="2:11">
      <c r="B17" s="3" t="s">
        <v>16</v>
      </c>
      <c r="E17" s="5">
        <v>250</v>
      </c>
      <c r="G17" s="9" t="s">
        <v>15</v>
      </c>
      <c r="J17" s="10">
        <v>25</v>
      </c>
      <c r="K17" s="10">
        <v>125</v>
      </c>
    </row>
    <row r="18" spans="2:11">
      <c r="B18" s="3"/>
      <c r="G18" s="9" t="s">
        <v>17</v>
      </c>
      <c r="J18" s="10">
        <v>125</v>
      </c>
      <c r="K18" s="10">
        <v>125</v>
      </c>
    </row>
    <row r="19" spans="2:11">
      <c r="B19" s="11"/>
      <c r="C19" s="12"/>
      <c r="D19" s="12"/>
      <c r="E19" s="12"/>
      <c r="F19" s="12"/>
      <c r="G19" s="9" t="s">
        <v>18</v>
      </c>
      <c r="J19" s="10">
        <v>200</v>
      </c>
      <c r="K19" s="10">
        <v>175</v>
      </c>
    </row>
    <row r="20" spans="2:11">
      <c r="G20" s="9" t="s">
        <v>19</v>
      </c>
      <c r="J20" s="10">
        <v>320</v>
      </c>
      <c r="K20" s="10">
        <v>295</v>
      </c>
    </row>
    <row r="21" spans="2:11">
      <c r="G21" s="9" t="s">
        <v>84</v>
      </c>
      <c r="J21" s="10">
        <v>415</v>
      </c>
      <c r="K21" s="10">
        <v>415</v>
      </c>
    </row>
    <row r="22" spans="2:11">
      <c r="G22" s="9" t="s">
        <v>20</v>
      </c>
      <c r="J22" s="4">
        <v>80</v>
      </c>
      <c r="K22" s="4">
        <v>80</v>
      </c>
    </row>
    <row r="23" spans="2:11">
      <c r="G23" s="13" t="s">
        <v>90</v>
      </c>
      <c r="H23" s="12"/>
      <c r="I23" s="12"/>
      <c r="J23" s="14">
        <v>125</v>
      </c>
      <c r="K23" s="14">
        <v>125</v>
      </c>
    </row>
    <row r="24" spans="2:11">
      <c r="G24" s="9" t="s">
        <v>91</v>
      </c>
      <c r="J24" s="10">
        <v>85</v>
      </c>
      <c r="K24" s="10">
        <v>85</v>
      </c>
    </row>
    <row r="25" spans="2:11">
      <c r="G25" s="9" t="s">
        <v>104</v>
      </c>
      <c r="J25" s="10">
        <v>0</v>
      </c>
      <c r="K25" s="10">
        <v>100</v>
      </c>
    </row>
    <row r="26" spans="2:11">
      <c r="G26" s="9" t="s">
        <v>105</v>
      </c>
      <c r="J26" s="10">
        <v>50</v>
      </c>
      <c r="K26" s="10">
        <v>50</v>
      </c>
    </row>
    <row r="27" spans="2:11">
      <c r="G27" s="9" t="s">
        <v>140</v>
      </c>
      <c r="J27" s="37">
        <f>E4*-0.25</f>
        <v>-165</v>
      </c>
      <c r="K27" s="37">
        <f>F4*-0.25</f>
        <v>0</v>
      </c>
    </row>
  </sheetData>
  <sheetProtection selectLockedCells="1" selectUnlockedCells="1"/>
  <mergeCells count="5">
    <mergeCell ref="B1:C1"/>
    <mergeCell ref="B3:E3"/>
    <mergeCell ref="G3:J3"/>
    <mergeCell ref="B10:E10"/>
    <mergeCell ref="B16:E16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12f9356-6d8d-414b-a3b2-018105ef3daf}" enabled="0" method="" siteId="{612f9356-6d8d-414b-a3b2-018105ef3da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Instructions</vt:lpstr>
      <vt:lpstr>Formulaire</vt:lpstr>
      <vt:lpstr>Données</vt:lpstr>
      <vt:lpstr>Tarif</vt:lpstr>
      <vt:lpstr>Données!carabine</vt:lpstr>
      <vt:lpstr>carabine</vt:lpstr>
      <vt:lpstr>Formulaire!Impression_des_titres</vt:lpstr>
      <vt:lpstr>Données!rang</vt:lpstr>
      <vt:lpstr>rang</vt:lpstr>
      <vt:lpstr>Formulaire!Zone_d_impression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St-Pierre, Nancy</dc:creator>
  <cp:lastModifiedBy>François Leclerc</cp:lastModifiedBy>
  <cp:lastPrinted>2025-03-18T19:42:26Z</cp:lastPrinted>
  <dcterms:created xsi:type="dcterms:W3CDTF">2022-04-19T16:09:17Z</dcterms:created>
  <dcterms:modified xsi:type="dcterms:W3CDTF">2025-03-19T15:57:25Z</dcterms:modified>
</cp:coreProperties>
</file>